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zel\Desktop\"/>
    </mc:Choice>
  </mc:AlternateContent>
  <xr:revisionPtr revIDLastSave="0" documentId="8_{2714D6C5-A886-42A3-B550-0F6C282DF2E4}" xr6:coauthVersionLast="47" xr6:coauthVersionMax="47" xr10:uidLastSave="{00000000-0000-0000-0000-000000000000}"/>
  <bookViews>
    <workbookView xWindow="0" yWindow="1140" windowWidth="23625" windowHeight="13890" xr2:uid="{00000000-000D-0000-FFFF-FFFF00000000}"/>
  </bookViews>
  <sheets>
    <sheet name="Sheet1" sheetId="1" r:id="rId1"/>
  </sheets>
  <definedNames>
    <definedName name="_xlnm._FilterDatabase" localSheetId="0" hidden="1">Sheet1!$B$1:$AE$1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Y16" i="1"/>
  <c r="Z16" i="1"/>
  <c r="AB16" i="1"/>
  <c r="U16" i="1" s="1"/>
  <c r="N16" i="1"/>
  <c r="J16" i="1"/>
  <c r="G16" i="1"/>
  <c r="L16" i="1" s="1"/>
  <c r="T16" i="1" s="1"/>
  <c r="G10" i="1"/>
  <c r="T26" i="1"/>
  <c r="L26" i="1"/>
  <c r="J23" i="1"/>
  <c r="Q23" i="1"/>
  <c r="E15" i="1"/>
  <c r="Q15" i="1"/>
  <c r="Y15" i="1"/>
  <c r="Z15" i="1"/>
  <c r="R15" i="1" s="1"/>
  <c r="Q18" i="1"/>
  <c r="Y18" i="1"/>
  <c r="Z18" i="1"/>
  <c r="R18" i="1" s="1"/>
  <c r="J4" i="1"/>
  <c r="J5" i="1"/>
  <c r="J6" i="1"/>
  <c r="J7" i="1"/>
  <c r="J8" i="1"/>
  <c r="J9" i="1"/>
  <c r="J10" i="1"/>
  <c r="J11" i="1"/>
  <c r="J12" i="1"/>
  <c r="J13" i="1"/>
  <c r="J14" i="1"/>
  <c r="J18" i="1"/>
  <c r="J15" i="1"/>
  <c r="J19" i="1"/>
  <c r="J20" i="1"/>
  <c r="J21" i="1"/>
  <c r="J3" i="1"/>
  <c r="J2" i="1"/>
  <c r="G2" i="1"/>
  <c r="Y10" i="1"/>
  <c r="Z7" i="1"/>
  <c r="R7" i="1" s="1"/>
  <c r="G18" i="1"/>
  <c r="G15" i="1"/>
  <c r="E23" i="1"/>
  <c r="E4" i="1"/>
  <c r="E5" i="1"/>
  <c r="E6" i="1"/>
  <c r="E7" i="1"/>
  <c r="E8" i="1"/>
  <c r="E9" i="1"/>
  <c r="E10" i="1"/>
  <c r="E11" i="1"/>
  <c r="E12" i="1"/>
  <c r="E14" i="1"/>
  <c r="E13" i="1"/>
  <c r="E3" i="1"/>
  <c r="E2" i="1"/>
  <c r="Y2" i="1"/>
  <c r="Z2" i="1"/>
  <c r="R2" i="1" s="1"/>
  <c r="Y3" i="1"/>
  <c r="Z3" i="1"/>
  <c r="R3" i="1" s="1"/>
  <c r="Y19" i="1"/>
  <c r="Z19" i="1"/>
  <c r="R19" i="1" s="1"/>
  <c r="Y4" i="1"/>
  <c r="Z4" i="1"/>
  <c r="R4" i="1" s="1"/>
  <c r="Y5" i="1"/>
  <c r="Z5" i="1"/>
  <c r="R5" i="1" s="1"/>
  <c r="Y6" i="1"/>
  <c r="Z6" i="1"/>
  <c r="R6" i="1" s="1"/>
  <c r="Y7" i="1"/>
  <c r="Y20" i="1"/>
  <c r="Z20" i="1"/>
  <c r="R20" i="1" s="1"/>
  <c r="Y8" i="1"/>
  <c r="Z8" i="1"/>
  <c r="R8" i="1" s="1"/>
  <c r="Y9" i="1"/>
  <c r="Z9" i="1"/>
  <c r="R9" i="1" s="1"/>
  <c r="Z10" i="1"/>
  <c r="R10" i="1" s="1"/>
  <c r="Y21" i="1"/>
  <c r="Z21" i="1"/>
  <c r="R21" i="1" s="1"/>
  <c r="Y11" i="1"/>
  <c r="Z11" i="1"/>
  <c r="R11" i="1" s="1"/>
  <c r="Y12" i="1"/>
  <c r="Z12" i="1"/>
  <c r="R12" i="1" s="1"/>
  <c r="Y14" i="1"/>
  <c r="Z14" i="1"/>
  <c r="R14" i="1" s="1"/>
  <c r="Y13" i="1"/>
  <c r="Z13" i="1"/>
  <c r="R13" i="1" s="1"/>
  <c r="Y23" i="1"/>
  <c r="Z23" i="1"/>
  <c r="R23" i="1" s="1"/>
  <c r="L15" i="1" l="1"/>
  <c r="W15" i="1" s="1"/>
  <c r="N15" i="1" s="1"/>
  <c r="L2" i="1"/>
  <c r="L18" i="1"/>
  <c r="W18" i="1" s="1"/>
  <c r="N18" i="1" s="1"/>
  <c r="L10" i="1"/>
  <c r="Q12" i="1"/>
  <c r="T15" i="1" l="1"/>
  <c r="AB15" i="1" s="1"/>
  <c r="U15" i="1" s="1"/>
  <c r="T18" i="1"/>
  <c r="AB18" i="1" s="1"/>
  <c r="U18" i="1" s="1"/>
  <c r="Q8" i="1"/>
  <c r="Q10" i="1"/>
  <c r="T10" i="1" s="1"/>
  <c r="Q4" i="1"/>
  <c r="Q5" i="1"/>
  <c r="Q21" i="1"/>
  <c r="Q19" i="1"/>
  <c r="Q13" i="1"/>
  <c r="Q3" i="1"/>
  <c r="G9" i="1"/>
  <c r="L9" i="1" s="1"/>
  <c r="G23" i="1"/>
  <c r="L23" i="1" s="1"/>
  <c r="W23" i="1" s="1"/>
  <c r="G11" i="1"/>
  <c r="L11" i="1" s="1"/>
  <c r="G13" i="1"/>
  <c r="L13" i="1" s="1"/>
  <c r="G21" i="1"/>
  <c r="L21" i="1" s="1"/>
  <c r="G5" i="1"/>
  <c r="L5" i="1" s="1"/>
  <c r="G4" i="1"/>
  <c r="L4" i="1" s="1"/>
  <c r="G7" i="1"/>
  <c r="L7" i="1" s="1"/>
  <c r="G20" i="1"/>
  <c r="L20" i="1" s="1"/>
  <c r="Q11" i="1"/>
  <c r="Q2" i="1"/>
  <c r="Q14" i="1"/>
  <c r="G12" i="1"/>
  <c r="L12" i="1" s="1"/>
  <c r="G14" i="1"/>
  <c r="L14" i="1" s="1"/>
  <c r="G19" i="1"/>
  <c r="L19" i="1" s="1"/>
  <c r="G3" i="1"/>
  <c r="L3" i="1" s="1"/>
  <c r="G6" i="1"/>
  <c r="L6" i="1" s="1"/>
  <c r="Q9" i="1"/>
  <c r="Q6" i="1"/>
  <c r="Q7" i="1"/>
  <c r="W2" i="1"/>
  <c r="Q20" i="1"/>
  <c r="G8" i="1"/>
  <c r="L8" i="1" s="1"/>
  <c r="W3" i="1" l="1"/>
  <c r="N3" i="1" s="1"/>
  <c r="W7" i="1"/>
  <c r="N7" i="1" s="1"/>
  <c r="W21" i="1"/>
  <c r="N21" i="1" s="1"/>
  <c r="W8" i="1"/>
  <c r="N8" i="1" s="1"/>
  <c r="W19" i="1"/>
  <c r="N19" i="1" s="1"/>
  <c r="W4" i="1"/>
  <c r="N4" i="1" s="1"/>
  <c r="W13" i="1"/>
  <c r="N13" i="1" s="1"/>
  <c r="W9" i="1"/>
  <c r="N9" i="1" s="1"/>
  <c r="W11" i="1"/>
  <c r="N11" i="1" s="1"/>
  <c r="W6" i="1"/>
  <c r="N6" i="1" s="1"/>
  <c r="T12" i="1"/>
  <c r="AB12" i="1" s="1"/>
  <c r="U12" i="1" s="1"/>
  <c r="W20" i="1"/>
  <c r="N20" i="1" s="1"/>
  <c r="W5" i="1"/>
  <c r="N5" i="1" s="1"/>
  <c r="T23" i="1"/>
  <c r="AB23" i="1" s="1"/>
  <c r="U23" i="1" s="1"/>
  <c r="N23" i="1"/>
  <c r="W10" i="1"/>
  <c r="N10" i="1" s="1"/>
  <c r="W14" i="1"/>
  <c r="N14" i="1" s="1"/>
  <c r="T2" i="1"/>
  <c r="AB2" i="1" s="1"/>
  <c r="U2" i="1" s="1"/>
  <c r="T14" i="1"/>
  <c r="AB14" i="1" s="1"/>
  <c r="U14" i="1" s="1"/>
  <c r="T3" i="1"/>
  <c r="AB3" i="1" s="1"/>
  <c r="U3" i="1" s="1"/>
  <c r="T21" i="1"/>
  <c r="AB21" i="1" s="1"/>
  <c r="U21" i="1" s="1"/>
  <c r="T8" i="1"/>
  <c r="AB8" i="1" s="1"/>
  <c r="U8" i="1" s="1"/>
  <c r="T19" i="1"/>
  <c r="AB19" i="1" s="1"/>
  <c r="U19" i="1" s="1"/>
  <c r="T13" i="1"/>
  <c r="AB13" i="1" s="1"/>
  <c r="U13" i="1" s="1"/>
  <c r="AD9" i="1"/>
  <c r="AE9" i="1" s="1"/>
  <c r="AD12" i="1"/>
  <c r="AE12" i="1" s="1"/>
  <c r="AD23" i="1"/>
  <c r="AE23" i="1" s="1"/>
  <c r="AD21" i="1"/>
  <c r="AE21" i="1" s="1"/>
  <c r="AD10" i="1"/>
  <c r="AE10" i="1" s="1"/>
  <c r="AD8" i="1"/>
  <c r="AE8" i="1" s="1"/>
  <c r="AD11" i="1"/>
  <c r="AE11" i="1" s="1"/>
  <c r="AD20" i="1"/>
  <c r="AE20" i="1" s="1"/>
  <c r="AD2" i="1"/>
  <c r="AE2" i="1" s="1"/>
  <c r="AD7" i="1"/>
  <c r="AE7" i="1" s="1"/>
  <c r="AD5" i="1"/>
  <c r="AE5" i="1" s="1"/>
  <c r="AD4" i="1"/>
  <c r="AE4" i="1" s="1"/>
  <c r="AD6" i="1"/>
  <c r="AE6" i="1" s="1"/>
  <c r="AD3" i="1"/>
  <c r="AE3" i="1" s="1"/>
  <c r="AD14" i="1"/>
  <c r="AE14" i="1" s="1"/>
  <c r="AD19" i="1"/>
  <c r="AE19" i="1" s="1"/>
  <c r="AD13" i="1"/>
  <c r="AE13" i="1" s="1"/>
  <c r="T7" i="1"/>
  <c r="AB7" i="1" s="1"/>
  <c r="U7" i="1" s="1"/>
  <c r="N2" i="1"/>
  <c r="T6" i="1"/>
  <c r="AB6" i="1" s="1"/>
  <c r="U6" i="1" s="1"/>
  <c r="T20" i="1"/>
  <c r="AB20" i="1" s="1"/>
  <c r="U20" i="1" s="1"/>
  <c r="T5" i="1"/>
  <c r="AB5" i="1" s="1"/>
  <c r="U5" i="1" s="1"/>
  <c r="T9" i="1" l="1"/>
  <c r="AB9" i="1" s="1"/>
  <c r="U9" i="1" s="1"/>
  <c r="T11" i="1"/>
  <c r="AB11" i="1" s="1"/>
  <c r="U11" i="1" s="1"/>
  <c r="T4" i="1"/>
  <c r="AB4" i="1" s="1"/>
  <c r="U4" i="1" s="1"/>
  <c r="W12" i="1"/>
  <c r="N12" i="1" s="1"/>
  <c r="AB10" i="1"/>
  <c r="U10" i="1" s="1"/>
</calcChain>
</file>

<file path=xl/sharedStrings.xml><?xml version="1.0" encoding="utf-8"?>
<sst xmlns="http://schemas.openxmlformats.org/spreadsheetml/2006/main" count="76" uniqueCount="65">
  <si>
    <t>Krstné meno</t>
  </si>
  <si>
    <t>Priezvisko</t>
  </si>
  <si>
    <t>Plus body</t>
  </si>
  <si>
    <t>Váha 3</t>
  </si>
  <si>
    <t>Známka</t>
  </si>
  <si>
    <t>Prepočítané</t>
  </si>
  <si>
    <t>Sem. práca</t>
  </si>
  <si>
    <t>Pis1</t>
  </si>
  <si>
    <t>Skúš</t>
  </si>
  <si>
    <t>Pis2</t>
  </si>
  <si>
    <t>Súčet sem.</t>
  </si>
  <si>
    <t>Cvičenie</t>
  </si>
  <si>
    <t>Záverečná známka</t>
  </si>
  <si>
    <t>Zadaj</t>
  </si>
  <si>
    <t>®</t>
  </si>
  <si>
    <t xml:space="preserve">  max</t>
  </si>
  <si>
    <t>max</t>
  </si>
  <si>
    <t xml:space="preserve"> max</t>
  </si>
  <si>
    <t>Príklad hodnotenia</t>
  </si>
  <si>
    <t>Váhy</t>
  </si>
  <si>
    <t>Natália</t>
  </si>
  <si>
    <t>Katarína</t>
  </si>
  <si>
    <t>Ľuboš</t>
  </si>
  <si>
    <t>Bariak</t>
  </si>
  <si>
    <t>Veronika</t>
  </si>
  <si>
    <t>Bodnárová</t>
  </si>
  <si>
    <t>Jozef</t>
  </si>
  <si>
    <t>Bugaj</t>
  </si>
  <si>
    <t>Demianová</t>
  </si>
  <si>
    <t>Alina</t>
  </si>
  <si>
    <t>Fatkhutdinova</t>
  </si>
  <si>
    <t>Margaréta</t>
  </si>
  <si>
    <t>Gareková</t>
  </si>
  <si>
    <t>Juríková</t>
  </si>
  <si>
    <t>Miroslava</t>
  </si>
  <si>
    <t>Kováčiková</t>
  </si>
  <si>
    <t>Tereza</t>
  </si>
  <si>
    <t>Kozaňáková</t>
  </si>
  <si>
    <t>Barbora</t>
  </si>
  <si>
    <t>Kucmanová</t>
  </si>
  <si>
    <t>Ondrušková</t>
  </si>
  <si>
    <t>Adam</t>
  </si>
  <si>
    <t>Pavlík</t>
  </si>
  <si>
    <t>Alexandra</t>
  </si>
  <si>
    <t>Pravdová</t>
  </si>
  <si>
    <t>Eva</t>
  </si>
  <si>
    <t>Ševčíková</t>
  </si>
  <si>
    <t>Marek</t>
  </si>
  <si>
    <t>Smatana</t>
  </si>
  <si>
    <t>Alžbeta</t>
  </si>
  <si>
    <t>Tadialová</t>
  </si>
  <si>
    <t>Test 1</t>
  </si>
  <si>
    <t>Zoran</t>
  </si>
  <si>
    <t>Trnka</t>
  </si>
  <si>
    <t>Pís  1. časť</t>
  </si>
  <si>
    <t>Pís  2. časť</t>
  </si>
  <si>
    <t>Priebeh</t>
  </si>
  <si>
    <t>Skúška</t>
  </si>
  <si>
    <t>Súčet   1. časť</t>
  </si>
  <si>
    <t xml:space="preserve">max prepoč </t>
  </si>
  <si>
    <t>max  za 1 bod</t>
  </si>
  <si>
    <t xml:space="preserve">aktuálne </t>
  </si>
  <si>
    <t>Felix</t>
  </si>
  <si>
    <t>Hadušovský</t>
  </si>
  <si>
    <t>Ďurčáková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</si>
</sst>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</font>
    <font>
      <sz val="8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4"/>
      <name val="Calibri"/>
      <family val="2"/>
    </font>
    <font>
      <sz val="10"/>
      <name val="Calibri"/>
      <family val="2"/>
    </font>
    <font>
      <sz val="10"/>
      <color theme="2" tint="-0.499984740745262"/>
      <name val="Calibri"/>
      <family val="2"/>
    </font>
    <font>
      <b/>
      <sz val="10"/>
      <color theme="2" tint="-0.499984740745262"/>
      <name val="Calibri"/>
      <family val="2"/>
    </font>
    <font>
      <b/>
      <sz val="12"/>
      <color theme="8" tint="-0.499984740745262"/>
      <name val="Symbol"/>
      <family val="1"/>
      <charset val="238"/>
    </font>
    <font>
      <b/>
      <sz val="10"/>
      <name val="Calibri"/>
      <family val="2"/>
    </font>
    <font>
      <b/>
      <sz val="10"/>
      <color theme="4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color rgb="FFFF0000"/>
      <name val="Symbol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vertical="center"/>
    </xf>
    <xf numFmtId="1" fontId="2" fillId="0" borderId="1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8" xfId="0" applyFont="1" applyBorder="1"/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64" fontId="8" fillId="0" borderId="2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9" fontId="8" fillId="0" borderId="7" xfId="1" applyFont="1" applyBorder="1" applyAlignment="1">
      <alignment horizontal="center" vertical="center"/>
    </xf>
    <xf numFmtId="0" fontId="8" fillId="0" borderId="7" xfId="0" applyFont="1" applyBorder="1"/>
    <xf numFmtId="165" fontId="9" fillId="0" borderId="6" xfId="1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vertical="center"/>
    </xf>
    <xf numFmtId="1" fontId="2" fillId="0" borderId="2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164" fontId="2" fillId="0" borderId="21" xfId="0" applyNumberFormat="1" applyFont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1" applyNumberFormat="1" applyFont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 wrapText="1"/>
    </xf>
    <xf numFmtId="164" fontId="2" fillId="5" borderId="32" xfId="0" applyNumberFormat="1" applyFont="1" applyFill="1" applyBorder="1" applyAlignment="1">
      <alignment horizontal="center" vertical="center" wrapText="1"/>
    </xf>
    <xf numFmtId="164" fontId="2" fillId="5" borderId="33" xfId="0" applyNumberFormat="1" applyFont="1" applyFill="1" applyBorder="1" applyAlignment="1">
      <alignment horizontal="center" vertical="center" wrapText="1"/>
    </xf>
    <xf numFmtId="1" fontId="2" fillId="5" borderId="34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1" fontId="2" fillId="5" borderId="2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" fontId="7" fillId="5" borderId="20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" fontId="8" fillId="5" borderId="3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 wrapText="1"/>
    </xf>
    <xf numFmtId="164" fontId="7" fillId="5" borderId="0" xfId="0" applyNumberFormat="1" applyFont="1" applyFill="1" applyAlignment="1">
      <alignment horizontal="center" vertical="center" wrapText="1"/>
    </xf>
    <xf numFmtId="1" fontId="7" fillId="5" borderId="0" xfId="0" applyNumberFormat="1" applyFont="1" applyFill="1" applyAlignment="1">
      <alignment horizontal="center" vertical="center" wrapText="1"/>
    </xf>
    <xf numFmtId="164" fontId="16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vertical="center"/>
    </xf>
    <xf numFmtId="1" fontId="2" fillId="5" borderId="0" xfId="0" applyNumberFormat="1" applyFont="1" applyFill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zoomScale="110" zoomScaleNormal="110" workbookViewId="0">
      <selection activeCell="D15" sqref="D15"/>
    </sheetView>
  </sheetViews>
  <sheetFormatPr defaultColWidth="12.375" defaultRowHeight="15" customHeight="1" x14ac:dyDescent="0.2"/>
  <cols>
    <col min="1" max="1" width="2.375" style="9" customWidth="1"/>
    <col min="2" max="2" width="10.75" style="9" customWidth="1"/>
    <col min="3" max="3" width="18.375" style="9" customWidth="1"/>
    <col min="4" max="4" width="6.375" style="9" customWidth="1"/>
    <col min="5" max="5" width="6" style="9" customWidth="1"/>
    <col min="6" max="6" width="8.375" style="9" customWidth="1"/>
    <col min="7" max="7" width="6.375" style="9" customWidth="1"/>
    <col min="8" max="8" width="6.25" style="30" customWidth="1"/>
    <col min="9" max="9" width="7" style="9" customWidth="1"/>
    <col min="10" max="10" width="6.625" style="9" customWidth="1"/>
    <col min="11" max="11" width="0.875" style="9" customWidth="1"/>
    <col min="12" max="12" width="6.5" style="9" customWidth="1"/>
    <col min="13" max="13" width="1.125" style="9" customWidth="1"/>
    <col min="14" max="14" width="6.25" style="10" customWidth="1"/>
    <col min="15" max="15" width="1.25" style="10" customWidth="1"/>
    <col min="16" max="16" width="8.5" style="129" customWidth="1"/>
    <col min="17" max="17" width="5.875" style="129" customWidth="1"/>
    <col min="18" max="18" width="7.25" style="129" customWidth="1"/>
    <col min="19" max="19" width="6.75" style="130" customWidth="1"/>
    <col min="20" max="20" width="7.25" style="9" customWidth="1"/>
    <col min="21" max="21" width="9.375" style="7" customWidth="1"/>
    <col min="22" max="22" width="2.25" style="7" customWidth="1"/>
    <col min="23" max="23" width="5.75" style="5" customWidth="1"/>
    <col min="24" max="24" width="0.875" style="2" customWidth="1"/>
    <col min="25" max="25" width="5.125" style="1" customWidth="1"/>
    <col min="26" max="26" width="5.5" style="1" customWidth="1"/>
    <col min="27" max="27" width="0.75" style="8" customWidth="1"/>
    <col min="28" max="28" width="7.375" style="5" customWidth="1"/>
    <col min="29" max="29" width="2.375" style="9" hidden="1" customWidth="1"/>
    <col min="30" max="30" width="9.25" style="9" hidden="1" customWidth="1"/>
    <col min="31" max="31" width="9.75" style="9" hidden="1" customWidth="1"/>
    <col min="32" max="16384" width="12.375" style="9"/>
  </cols>
  <sheetData>
    <row r="1" spans="1:33" ht="29.45" customHeight="1" thickBot="1" x14ac:dyDescent="0.25">
      <c r="B1" s="48" t="s">
        <v>0</v>
      </c>
      <c r="C1" s="27" t="s">
        <v>1</v>
      </c>
      <c r="D1" s="14" t="s">
        <v>2</v>
      </c>
      <c r="E1" s="11" t="s">
        <v>3</v>
      </c>
      <c r="F1" s="14" t="s">
        <v>54</v>
      </c>
      <c r="G1" s="12" t="s">
        <v>5</v>
      </c>
      <c r="H1" s="13" t="s">
        <v>6</v>
      </c>
      <c r="I1" s="14" t="s">
        <v>51</v>
      </c>
      <c r="J1" s="15" t="s">
        <v>4</v>
      </c>
      <c r="K1" s="15"/>
      <c r="L1" s="90" t="s">
        <v>58</v>
      </c>
      <c r="M1" s="16"/>
      <c r="N1" s="17" t="s">
        <v>4</v>
      </c>
      <c r="P1" s="107" t="s">
        <v>55</v>
      </c>
      <c r="Q1" s="108" t="s">
        <v>5</v>
      </c>
      <c r="R1" s="109" t="s">
        <v>4</v>
      </c>
      <c r="S1" s="110" t="s">
        <v>57</v>
      </c>
      <c r="T1" s="97" t="s">
        <v>10</v>
      </c>
      <c r="U1" s="97" t="s">
        <v>12</v>
      </c>
      <c r="V1" s="18"/>
      <c r="W1" s="98" t="s">
        <v>56</v>
      </c>
      <c r="X1" s="3"/>
      <c r="Y1" s="4" t="s">
        <v>7</v>
      </c>
      <c r="Z1" s="4" t="s">
        <v>9</v>
      </c>
      <c r="AA1" s="19"/>
      <c r="AB1" s="6" t="s">
        <v>8</v>
      </c>
      <c r="AD1" s="131" t="s">
        <v>11</v>
      </c>
      <c r="AE1" s="132"/>
    </row>
    <row r="2" spans="1:33" ht="15" customHeight="1" x14ac:dyDescent="0.2">
      <c r="A2" s="20"/>
      <c r="B2" s="77" t="s">
        <v>22</v>
      </c>
      <c r="C2" s="78" t="s">
        <v>23</v>
      </c>
      <c r="D2" s="64"/>
      <c r="E2" s="75">
        <f t="shared" ref="E2" si="0">D2*0.03</f>
        <v>0</v>
      </c>
      <c r="F2" s="48">
        <v>34</v>
      </c>
      <c r="G2" s="65">
        <f t="shared" ref="G2:G16" si="1">F2*($G$26/$F$26)</f>
        <v>9.7142857142857135</v>
      </c>
      <c r="H2" s="66"/>
      <c r="I2" s="67">
        <v>9.4700000000000006</v>
      </c>
      <c r="J2" s="68">
        <f t="shared" ref="J2:J16" si="2">I2*($J$26/$I$26)</f>
        <v>14.205000000000002</v>
      </c>
      <c r="K2" s="26"/>
      <c r="L2" s="52">
        <f>G2+J2+E2</f>
        <v>23.919285714285714</v>
      </c>
      <c r="M2" s="69"/>
      <c r="N2" s="26" t="str">
        <f t="shared" ref="N2:N14" si="3">IF(W2&gt;93%,"A",IF(W2&gt;86%,"B",IF(W2&gt;79%,"C",IF(W2&gt;72%,"D",IF(W2&gt;64%,"E","FX")))))</f>
        <v>A</v>
      </c>
      <c r="P2" s="111"/>
      <c r="Q2" s="112">
        <f>P2*$Q$26/P26</f>
        <v>0</v>
      </c>
      <c r="R2" s="113" t="str">
        <f t="shared" ref="R2:R14" si="4">IF(Z2&gt;93%,"A",IF(Z2&gt;86%,"B",IF(Z2&gt;79%,"C",IF(Z2&gt;72%,"D",IF(Z2&gt;63%,"E","FX")))))</f>
        <v>FX</v>
      </c>
      <c r="S2" s="114"/>
      <c r="T2" s="93">
        <f t="shared" ref="T2:T14" si="5">L2+Q2+S2</f>
        <v>23.919285714285714</v>
      </c>
      <c r="U2" s="94" t="str">
        <f t="shared" ref="U2" si="6">IF(AB2&gt;93%,"A",IF(AB2&gt;86%,"B",IF(AB2&gt;79%,"C",IF(AB2&gt;72%,"D",IF(AB2&gt;64%,"E","FX")))))</f>
        <v>A</v>
      </c>
      <c r="V2" s="70"/>
      <c r="W2" s="99">
        <f t="shared" ref="W2:W9" si="7">L2/$L$26+E2</f>
        <v>0.95677142857142849</v>
      </c>
      <c r="X2" s="62"/>
      <c r="Y2" s="62">
        <f t="shared" ref="Y2:Y14" si="8">I2/$I$26</f>
        <v>0.94700000000000006</v>
      </c>
      <c r="Z2" s="62">
        <f t="shared" ref="Z2:Z14" si="9">S2/$S$26</f>
        <v>0</v>
      </c>
      <c r="AB2" s="63">
        <f t="shared" ref="AB2:AB9" si="10">T2/$T$26+E2</f>
        <v>0.95295959021058618</v>
      </c>
      <c r="AD2" s="58" t="e">
        <f>D2*$AE$27+(F2+P2)/#REF!*#REF!+I2/($I$26)*#REF!+S2/$S$26*#REF!+IF(H26=0, 0, H2/$H$26*#REF!)</f>
        <v>#REF!</v>
      </c>
      <c r="AE2" s="59" t="e">
        <f t="shared" ref="AE2" si="11">IF(AD2&gt;92.9,"A",IF(AD2&gt;85.9,"B",IF(AD2&gt;78.9,"C",IF(AD2&gt;71.9,"D",IF(AD2&gt;63.9,"E","FX")))))</f>
        <v>#REF!</v>
      </c>
    </row>
    <row r="3" spans="1:33" ht="15" customHeight="1" x14ac:dyDescent="0.2">
      <c r="A3" s="20"/>
      <c r="B3" s="79" t="s">
        <v>20</v>
      </c>
      <c r="C3" s="80" t="s">
        <v>64</v>
      </c>
      <c r="D3" s="61"/>
      <c r="E3" s="76">
        <f t="shared" ref="E3:E15" si="12">D3*$E$26</f>
        <v>0</v>
      </c>
      <c r="F3" s="21">
        <v>32</v>
      </c>
      <c r="G3" s="22">
        <f t="shared" si="1"/>
        <v>9.1428571428571423</v>
      </c>
      <c r="H3" s="23"/>
      <c r="I3" s="53">
        <v>9.4700000000000006</v>
      </c>
      <c r="J3" s="56">
        <f t="shared" si="2"/>
        <v>14.205000000000002</v>
      </c>
      <c r="K3" s="24"/>
      <c r="L3" s="52">
        <f>G3+J3+E3</f>
        <v>23.347857142857144</v>
      </c>
      <c r="N3" s="24" t="str">
        <f t="shared" si="3"/>
        <v>A</v>
      </c>
      <c r="P3" s="115"/>
      <c r="Q3" s="113">
        <f t="shared" ref="Q3:Q14" si="13">P3*$Q$26/$P$26</f>
        <v>0</v>
      </c>
      <c r="R3" s="113" t="str">
        <f t="shared" si="4"/>
        <v>FX</v>
      </c>
      <c r="S3" s="116"/>
      <c r="T3" s="93">
        <f t="shared" si="5"/>
        <v>23.347857142857144</v>
      </c>
      <c r="U3" s="94" t="str">
        <f t="shared" ref="U3:U14" si="14">IF(AB3&gt;93%,"A",IF(AB3&gt;86%,"B",IF(AB3&gt;79%,"C",IF(AB3&gt;72%,"D",IF(AB3&gt;64%,"E","FX")))))</f>
        <v>A</v>
      </c>
      <c r="V3" s="25"/>
      <c r="W3" s="99">
        <f t="shared" si="7"/>
        <v>0.93391428571428581</v>
      </c>
      <c r="X3" s="62"/>
      <c r="Y3" s="62">
        <f t="shared" si="8"/>
        <v>0.94700000000000006</v>
      </c>
      <c r="Z3" s="62">
        <f t="shared" si="9"/>
        <v>0</v>
      </c>
      <c r="AB3" s="63">
        <f t="shared" si="10"/>
        <v>0.93019351166761521</v>
      </c>
      <c r="AD3" s="58" t="e">
        <f>D3*$AE$27+(F3+P3)/#REF!*#REF!+I3/($I$26)*#REF!+S3/$S$26*#REF!+IF(H27=0, 0, H3/$H$26*#REF!)</f>
        <v>#REF!</v>
      </c>
      <c r="AE3" s="59" t="e">
        <f t="shared" ref="AE3:AE14" si="15">IF(AD3&gt;92.9,"A",IF(AD3&gt;85.9,"B",IF(AD3&gt;78.9,"C",IF(AD3&gt;71.9,"D",IF(AD3&gt;63.9,"E","FX")))))</f>
        <v>#REF!</v>
      </c>
    </row>
    <row r="4" spans="1:33" ht="15" customHeight="1" x14ac:dyDescent="0.2">
      <c r="A4" s="20"/>
      <c r="B4" s="79" t="s">
        <v>26</v>
      </c>
      <c r="C4" s="80" t="s">
        <v>27</v>
      </c>
      <c r="D4" s="61"/>
      <c r="E4" s="76">
        <f t="shared" si="12"/>
        <v>0</v>
      </c>
      <c r="F4" s="21">
        <v>34</v>
      </c>
      <c r="G4" s="22">
        <f t="shared" si="1"/>
        <v>9.7142857142857135</v>
      </c>
      <c r="H4" s="23"/>
      <c r="I4" s="53">
        <v>9.4700000000000006</v>
      </c>
      <c r="J4" s="56">
        <f t="shared" si="2"/>
        <v>14.205000000000002</v>
      </c>
      <c r="K4" s="24"/>
      <c r="L4" s="52">
        <f t="shared" ref="L4:L15" si="16">G4+J4+E4</f>
        <v>23.919285714285714</v>
      </c>
      <c r="N4" s="24" t="str">
        <f t="shared" si="3"/>
        <v>A</v>
      </c>
      <c r="P4" s="115"/>
      <c r="Q4" s="113">
        <f t="shared" si="13"/>
        <v>0</v>
      </c>
      <c r="R4" s="113" t="str">
        <f t="shared" si="4"/>
        <v>FX</v>
      </c>
      <c r="S4" s="116"/>
      <c r="T4" s="93">
        <f t="shared" si="5"/>
        <v>23.919285714285714</v>
      </c>
      <c r="U4" s="94" t="str">
        <f t="shared" si="14"/>
        <v>A</v>
      </c>
      <c r="V4" s="25"/>
      <c r="W4" s="99">
        <f t="shared" si="7"/>
        <v>0.95677142857142849</v>
      </c>
      <c r="X4" s="62"/>
      <c r="Y4" s="62">
        <f t="shared" si="8"/>
        <v>0.94700000000000006</v>
      </c>
      <c r="Z4" s="62">
        <f t="shared" si="9"/>
        <v>0</v>
      </c>
      <c r="AB4" s="63">
        <f t="shared" si="10"/>
        <v>0.95295959021058618</v>
      </c>
      <c r="AD4" s="58" t="e">
        <f>D4*$AE$27+(F4+P4)/#REF!*#REF!+I4/($I$26)*#REF!+S4/$S$26*#REF!+IF(#REF!=0, 0, H4/$H$26*#REF!)</f>
        <v>#REF!</v>
      </c>
      <c r="AE4" s="59" t="e">
        <f t="shared" si="15"/>
        <v>#REF!</v>
      </c>
    </row>
    <row r="5" spans="1:33" ht="15" customHeight="1" x14ac:dyDescent="0.2">
      <c r="A5" s="20"/>
      <c r="B5" s="79" t="s">
        <v>20</v>
      </c>
      <c r="C5" s="80" t="s">
        <v>28</v>
      </c>
      <c r="D5" s="61"/>
      <c r="E5" s="76">
        <f t="shared" si="12"/>
        <v>0</v>
      </c>
      <c r="F5" s="21">
        <v>33</v>
      </c>
      <c r="G5" s="22">
        <f t="shared" si="1"/>
        <v>9.4285714285714288</v>
      </c>
      <c r="H5" s="23"/>
      <c r="I5" s="53">
        <v>9.4700000000000006</v>
      </c>
      <c r="J5" s="56">
        <f t="shared" si="2"/>
        <v>14.205000000000002</v>
      </c>
      <c r="K5" s="24"/>
      <c r="L5" s="52">
        <f t="shared" si="16"/>
        <v>23.633571428571429</v>
      </c>
      <c r="N5" s="24" t="str">
        <f t="shared" si="3"/>
        <v>A</v>
      </c>
      <c r="P5" s="115"/>
      <c r="Q5" s="113">
        <f t="shared" si="13"/>
        <v>0</v>
      </c>
      <c r="R5" s="113" t="str">
        <f t="shared" si="4"/>
        <v>FX</v>
      </c>
      <c r="S5" s="116"/>
      <c r="T5" s="93">
        <f t="shared" si="5"/>
        <v>23.633571428571429</v>
      </c>
      <c r="U5" s="94" t="str">
        <f t="shared" si="14"/>
        <v>A</v>
      </c>
      <c r="V5" s="25"/>
      <c r="W5" s="99">
        <f t="shared" si="7"/>
        <v>0.94534285714285715</v>
      </c>
      <c r="X5" s="62"/>
      <c r="Y5" s="62">
        <f t="shared" si="8"/>
        <v>0.94700000000000006</v>
      </c>
      <c r="Z5" s="62">
        <f t="shared" si="9"/>
        <v>0</v>
      </c>
      <c r="AB5" s="63">
        <f t="shared" si="10"/>
        <v>0.94157655093910075</v>
      </c>
      <c r="AD5" s="58" t="e">
        <f>D5*$AE$27+(F5+P5)/#REF!*#REF!+I5/($I$26)*#REF!+S5/$S$26*#REF!+IF(#REF!=0, 0, H5/$H$26*#REF!)</f>
        <v>#REF!</v>
      </c>
      <c r="AE5" s="59" t="e">
        <f t="shared" si="15"/>
        <v>#REF!</v>
      </c>
    </row>
    <row r="6" spans="1:33" ht="15" customHeight="1" x14ac:dyDescent="0.2">
      <c r="A6" s="20"/>
      <c r="B6" s="79" t="s">
        <v>29</v>
      </c>
      <c r="C6" s="80" t="s">
        <v>30</v>
      </c>
      <c r="D6" s="61"/>
      <c r="E6" s="76">
        <f t="shared" si="12"/>
        <v>0</v>
      </c>
      <c r="F6" s="21">
        <v>33</v>
      </c>
      <c r="G6" s="22">
        <f t="shared" si="1"/>
        <v>9.4285714285714288</v>
      </c>
      <c r="H6" s="23"/>
      <c r="I6" s="53">
        <v>9.4700000000000006</v>
      </c>
      <c r="J6" s="56">
        <f t="shared" si="2"/>
        <v>14.205000000000002</v>
      </c>
      <c r="K6" s="24"/>
      <c r="L6" s="52">
        <f t="shared" si="16"/>
        <v>23.633571428571429</v>
      </c>
      <c r="N6" s="24" t="str">
        <f t="shared" si="3"/>
        <v>A</v>
      </c>
      <c r="P6" s="115"/>
      <c r="Q6" s="113">
        <f t="shared" si="13"/>
        <v>0</v>
      </c>
      <c r="R6" s="113" t="str">
        <f t="shared" si="4"/>
        <v>FX</v>
      </c>
      <c r="S6" s="116"/>
      <c r="T6" s="93">
        <f t="shared" si="5"/>
        <v>23.633571428571429</v>
      </c>
      <c r="U6" s="94" t="str">
        <f t="shared" si="14"/>
        <v>A</v>
      </c>
      <c r="V6" s="25"/>
      <c r="W6" s="99">
        <f t="shared" si="7"/>
        <v>0.94534285714285715</v>
      </c>
      <c r="X6" s="62"/>
      <c r="Y6" s="62">
        <f t="shared" si="8"/>
        <v>0.94700000000000006</v>
      </c>
      <c r="Z6" s="62">
        <f t="shared" si="9"/>
        <v>0</v>
      </c>
      <c r="AB6" s="63">
        <f t="shared" si="10"/>
        <v>0.94157655093910075</v>
      </c>
      <c r="AD6" s="58" t="e">
        <f>D6*$AE$27+(F6+P6)/#REF!*#REF!+I6/($I$26)*#REF!+S6/$S$26*#REF!+IF(#REF!=0, 0, H6/$H$26*#REF!)</f>
        <v>#REF!</v>
      </c>
      <c r="AE6" s="59" t="e">
        <f t="shared" si="15"/>
        <v>#REF!</v>
      </c>
      <c r="AG6" s="74"/>
    </row>
    <row r="7" spans="1:33" ht="15" customHeight="1" x14ac:dyDescent="0.2">
      <c r="A7" s="20"/>
      <c r="B7" s="79" t="s">
        <v>31</v>
      </c>
      <c r="C7" s="80" t="s">
        <v>32</v>
      </c>
      <c r="D7" s="61"/>
      <c r="E7" s="76">
        <f t="shared" si="12"/>
        <v>0</v>
      </c>
      <c r="F7" s="21">
        <v>35</v>
      </c>
      <c r="G7" s="22">
        <f t="shared" si="1"/>
        <v>10</v>
      </c>
      <c r="H7" s="23"/>
      <c r="I7" s="53">
        <v>8.9499999999999993</v>
      </c>
      <c r="J7" s="56">
        <f t="shared" si="2"/>
        <v>13.424999999999999</v>
      </c>
      <c r="K7" s="24"/>
      <c r="L7" s="52">
        <f t="shared" si="16"/>
        <v>23.424999999999997</v>
      </c>
      <c r="N7" s="24" t="str">
        <f t="shared" si="3"/>
        <v>A</v>
      </c>
      <c r="P7" s="115"/>
      <c r="Q7" s="113">
        <f t="shared" si="13"/>
        <v>0</v>
      </c>
      <c r="R7" s="113" t="str">
        <f t="shared" si="4"/>
        <v>FX</v>
      </c>
      <c r="S7" s="116"/>
      <c r="T7" s="93">
        <f t="shared" si="5"/>
        <v>23.424999999999997</v>
      </c>
      <c r="U7" s="94" t="str">
        <f t="shared" si="14"/>
        <v>A</v>
      </c>
      <c r="V7" s="25"/>
      <c r="W7" s="99">
        <f t="shared" si="7"/>
        <v>0.93699999999999983</v>
      </c>
      <c r="X7" s="62"/>
      <c r="Y7" s="62">
        <f t="shared" si="8"/>
        <v>0.89499999999999991</v>
      </c>
      <c r="Z7" s="62">
        <f t="shared" si="9"/>
        <v>0</v>
      </c>
      <c r="AB7" s="63">
        <f t="shared" si="10"/>
        <v>0.93326693227091617</v>
      </c>
      <c r="AD7" s="58" t="e">
        <f>D7*$AE$27+(F7+P7)/#REF!*#REF!+I7/($I$26)*#REF!+S7/$S$26*#REF!+IF(#REF!=0, 0, H7/$H$26*#REF!)</f>
        <v>#REF!</v>
      </c>
      <c r="AE7" s="59" t="e">
        <f t="shared" si="15"/>
        <v>#REF!</v>
      </c>
      <c r="AF7" s="60"/>
    </row>
    <row r="8" spans="1:33" ht="15" customHeight="1" x14ac:dyDescent="0.2">
      <c r="A8" s="20"/>
      <c r="B8" s="79" t="s">
        <v>34</v>
      </c>
      <c r="C8" s="80" t="s">
        <v>35</v>
      </c>
      <c r="D8" s="61"/>
      <c r="E8" s="76">
        <f t="shared" si="12"/>
        <v>0</v>
      </c>
      <c r="F8" s="21">
        <v>32</v>
      </c>
      <c r="G8" s="22">
        <f t="shared" si="1"/>
        <v>9.1428571428571423</v>
      </c>
      <c r="H8" s="23"/>
      <c r="I8" s="53">
        <v>9</v>
      </c>
      <c r="J8" s="56">
        <f t="shared" si="2"/>
        <v>13.5</v>
      </c>
      <c r="K8" s="24"/>
      <c r="L8" s="52">
        <f t="shared" si="16"/>
        <v>22.642857142857142</v>
      </c>
      <c r="N8" s="24" t="str">
        <f t="shared" si="3"/>
        <v>B</v>
      </c>
      <c r="P8" s="115"/>
      <c r="Q8" s="113">
        <f t="shared" si="13"/>
        <v>0</v>
      </c>
      <c r="R8" s="113" t="str">
        <f t="shared" si="4"/>
        <v>FX</v>
      </c>
      <c r="S8" s="116"/>
      <c r="T8" s="93">
        <f t="shared" si="5"/>
        <v>22.642857142857142</v>
      </c>
      <c r="U8" s="94" t="str">
        <f t="shared" si="14"/>
        <v>B</v>
      </c>
      <c r="V8" s="25"/>
      <c r="W8" s="99">
        <f t="shared" si="7"/>
        <v>0.90571428571428569</v>
      </c>
      <c r="X8" s="62"/>
      <c r="Y8" s="62">
        <f t="shared" si="8"/>
        <v>0.9</v>
      </c>
      <c r="Z8" s="62">
        <f t="shared" si="9"/>
        <v>0</v>
      </c>
      <c r="AB8" s="63">
        <f t="shared" si="10"/>
        <v>0.90210586226522471</v>
      </c>
      <c r="AD8" s="58" t="e">
        <f>D8*$AE$27+(F8+P8)/#REF!*#REF!+I8/($I$26)*#REF!+S8/$S$26*#REF!+IF(#REF!=0, 0, H8/$H$26*#REF!)</f>
        <v>#REF!</v>
      </c>
      <c r="AE8" s="59" t="e">
        <f t="shared" si="15"/>
        <v>#REF!</v>
      </c>
    </row>
    <row r="9" spans="1:33" ht="15" customHeight="1" x14ac:dyDescent="0.2">
      <c r="A9" s="20"/>
      <c r="B9" s="79" t="s">
        <v>36</v>
      </c>
      <c r="C9" s="80" t="s">
        <v>37</v>
      </c>
      <c r="D9" s="61"/>
      <c r="E9" s="76">
        <f t="shared" si="12"/>
        <v>0</v>
      </c>
      <c r="F9" s="21">
        <v>34</v>
      </c>
      <c r="G9" s="22">
        <f t="shared" si="1"/>
        <v>9.7142857142857135</v>
      </c>
      <c r="H9" s="23"/>
      <c r="I9" s="53">
        <v>9.74</v>
      </c>
      <c r="J9" s="56">
        <f t="shared" si="2"/>
        <v>14.61</v>
      </c>
      <c r="K9" s="24"/>
      <c r="L9" s="52">
        <f t="shared" si="16"/>
        <v>24.324285714285715</v>
      </c>
      <c r="N9" s="24" t="str">
        <f t="shared" si="3"/>
        <v>A</v>
      </c>
      <c r="P9" s="115"/>
      <c r="Q9" s="113">
        <f t="shared" si="13"/>
        <v>0</v>
      </c>
      <c r="R9" s="113" t="str">
        <f t="shared" si="4"/>
        <v>FX</v>
      </c>
      <c r="S9" s="116"/>
      <c r="T9" s="93">
        <f t="shared" si="5"/>
        <v>24.324285714285715</v>
      </c>
      <c r="U9" s="94" t="str">
        <f t="shared" si="14"/>
        <v>A</v>
      </c>
      <c r="V9" s="25"/>
      <c r="W9" s="99">
        <f t="shared" si="7"/>
        <v>0.9729714285714286</v>
      </c>
      <c r="X9" s="62"/>
      <c r="Y9" s="62">
        <f t="shared" si="8"/>
        <v>0.97399999999999998</v>
      </c>
      <c r="Z9" s="62">
        <f t="shared" si="9"/>
        <v>0</v>
      </c>
      <c r="AB9" s="63">
        <f t="shared" si="10"/>
        <v>0.96909504837791682</v>
      </c>
      <c r="AD9" s="58" t="e">
        <f>D9*$AE$27+(F9+P9)/#REF!*#REF!+I9/($I$26)*#REF!+S9/$S$26*#REF!+IF(#REF!=0, 0, H9/$H$26*#REF!)</f>
        <v>#REF!</v>
      </c>
      <c r="AE9" s="59" t="e">
        <f t="shared" si="15"/>
        <v>#REF!</v>
      </c>
    </row>
    <row r="10" spans="1:33" ht="15" customHeight="1" x14ac:dyDescent="0.2">
      <c r="A10" s="20"/>
      <c r="B10" s="79" t="s">
        <v>38</v>
      </c>
      <c r="C10" s="80" t="s">
        <v>39</v>
      </c>
      <c r="D10" s="61">
        <v>1</v>
      </c>
      <c r="E10" s="76">
        <f t="shared" si="12"/>
        <v>3</v>
      </c>
      <c r="F10" s="21">
        <v>33</v>
      </c>
      <c r="G10" s="22">
        <f t="shared" si="1"/>
        <v>9.4285714285714288</v>
      </c>
      <c r="H10" s="23"/>
      <c r="I10" s="53">
        <v>9.74</v>
      </c>
      <c r="J10" s="56">
        <f t="shared" si="2"/>
        <v>14.61</v>
      </c>
      <c r="K10" s="24"/>
      <c r="L10" s="52">
        <f t="shared" si="16"/>
        <v>27.03857142857143</v>
      </c>
      <c r="N10" s="24" t="str">
        <f t="shared" si="3"/>
        <v>A</v>
      </c>
      <c r="P10" s="115"/>
      <c r="Q10" s="113">
        <f t="shared" si="13"/>
        <v>0</v>
      </c>
      <c r="R10" s="113" t="str">
        <f t="shared" si="4"/>
        <v>FX</v>
      </c>
      <c r="S10" s="116"/>
      <c r="T10" s="93">
        <f t="shared" si="5"/>
        <v>27.03857142857143</v>
      </c>
      <c r="U10" s="94" t="str">
        <f t="shared" si="14"/>
        <v>A</v>
      </c>
      <c r="V10" s="25"/>
      <c r="W10" s="99">
        <f>(L10/$L$26)</f>
        <v>1.0815428571428571</v>
      </c>
      <c r="X10" s="62"/>
      <c r="Y10" s="62">
        <f t="shared" si="8"/>
        <v>0.97399999999999998</v>
      </c>
      <c r="Z10" s="62">
        <f t="shared" si="9"/>
        <v>0</v>
      </c>
      <c r="AB10" s="63">
        <f>T10/$T$26</f>
        <v>1.077233921457029</v>
      </c>
      <c r="AD10" s="58" t="e">
        <f>D10*$AE$27+(F10+P10)/#REF!*#REF!+I10/($I$26)*#REF!+S10/$S$26*#REF!+IF(#REF!=0, 0, H10/$H$26*#REF!)</f>
        <v>#REF!</v>
      </c>
      <c r="AE10" s="59" t="e">
        <f t="shared" si="15"/>
        <v>#REF!</v>
      </c>
    </row>
    <row r="11" spans="1:33" ht="15" customHeight="1" x14ac:dyDescent="0.2">
      <c r="A11" s="20"/>
      <c r="B11" s="79" t="s">
        <v>41</v>
      </c>
      <c r="C11" s="80" t="s">
        <v>42</v>
      </c>
      <c r="D11" s="61"/>
      <c r="E11" s="76">
        <f t="shared" si="12"/>
        <v>0</v>
      </c>
      <c r="F11" s="21">
        <v>34</v>
      </c>
      <c r="G11" s="22">
        <f t="shared" si="1"/>
        <v>9.7142857142857135</v>
      </c>
      <c r="H11" s="23"/>
      <c r="I11" s="53">
        <v>9.4700000000000006</v>
      </c>
      <c r="J11" s="56">
        <f t="shared" si="2"/>
        <v>14.205000000000002</v>
      </c>
      <c r="K11" s="24"/>
      <c r="L11" s="52">
        <f t="shared" si="16"/>
        <v>23.919285714285714</v>
      </c>
      <c r="N11" s="24" t="str">
        <f t="shared" si="3"/>
        <v>A</v>
      </c>
      <c r="P11" s="115"/>
      <c r="Q11" s="113">
        <f t="shared" si="13"/>
        <v>0</v>
      </c>
      <c r="R11" s="113" t="str">
        <f t="shared" si="4"/>
        <v>FX</v>
      </c>
      <c r="S11" s="116"/>
      <c r="T11" s="93">
        <f t="shared" si="5"/>
        <v>23.919285714285714</v>
      </c>
      <c r="U11" s="94" t="str">
        <f t="shared" si="14"/>
        <v>A</v>
      </c>
      <c r="V11" s="25"/>
      <c r="W11" s="99">
        <f>(L11/$L$26)+E11</f>
        <v>0.95677142857142849</v>
      </c>
      <c r="X11" s="62"/>
      <c r="Y11" s="62">
        <f t="shared" si="8"/>
        <v>0.94700000000000006</v>
      </c>
      <c r="Z11" s="62">
        <f t="shared" si="9"/>
        <v>0</v>
      </c>
      <c r="AB11" s="63">
        <f>T11/$T$26+E11</f>
        <v>0.95295959021058618</v>
      </c>
      <c r="AD11" s="58" t="e">
        <f>D11*$AE$27+(F11+P11)/#REF!*#REF!+I11/($I$26)*#REF!+S11/$S$26*#REF!+IF(#REF!=0, 0, H11/$H$26*#REF!)</f>
        <v>#REF!</v>
      </c>
      <c r="AE11" s="59" t="e">
        <f t="shared" si="15"/>
        <v>#REF!</v>
      </c>
    </row>
    <row r="12" spans="1:33" ht="15" customHeight="1" x14ac:dyDescent="0.2">
      <c r="A12" s="20"/>
      <c r="B12" s="79" t="s">
        <v>43</v>
      </c>
      <c r="C12" s="80" t="s">
        <v>44</v>
      </c>
      <c r="D12" s="61"/>
      <c r="E12" s="76">
        <f t="shared" si="12"/>
        <v>0</v>
      </c>
      <c r="F12" s="21">
        <v>33.5</v>
      </c>
      <c r="G12" s="22">
        <f t="shared" si="1"/>
        <v>9.5714285714285712</v>
      </c>
      <c r="H12" s="23"/>
      <c r="I12" s="53">
        <v>8.7899999999999991</v>
      </c>
      <c r="J12" s="56">
        <f t="shared" si="2"/>
        <v>13.184999999999999</v>
      </c>
      <c r="K12" s="24"/>
      <c r="L12" s="52">
        <f t="shared" si="16"/>
        <v>22.756428571428572</v>
      </c>
      <c r="N12" s="24" t="str">
        <f t="shared" si="3"/>
        <v>B</v>
      </c>
      <c r="P12" s="115"/>
      <c r="Q12" s="113">
        <f t="shared" si="13"/>
        <v>0</v>
      </c>
      <c r="R12" s="113" t="str">
        <f t="shared" si="4"/>
        <v>FX</v>
      </c>
      <c r="S12" s="116"/>
      <c r="T12" s="93">
        <f t="shared" si="5"/>
        <v>22.756428571428572</v>
      </c>
      <c r="U12" s="94" t="str">
        <f t="shared" si="14"/>
        <v>B</v>
      </c>
      <c r="V12" s="25"/>
      <c r="W12" s="99">
        <f>(L12/$L$26)+E12</f>
        <v>0.91025714285714288</v>
      </c>
      <c r="X12" s="62"/>
      <c r="Y12" s="62">
        <f t="shared" si="8"/>
        <v>0.87899999999999989</v>
      </c>
      <c r="Z12" s="62">
        <f t="shared" si="9"/>
        <v>0</v>
      </c>
      <c r="AB12" s="63">
        <f>T12/$T$26+E12</f>
        <v>0.90663062037564024</v>
      </c>
      <c r="AD12" s="58" t="e">
        <f>D12*$AE$27+(F12+P12)/#REF!*#REF!+I12/($I$26)*#REF!+S12/$S$26*#REF!+IF(#REF!=0, 0, H12/$H$26*#REF!)</f>
        <v>#REF!</v>
      </c>
      <c r="AE12" s="59" t="e">
        <f t="shared" si="15"/>
        <v>#REF!</v>
      </c>
    </row>
    <row r="13" spans="1:33" ht="15" customHeight="1" x14ac:dyDescent="0.2">
      <c r="A13" s="20"/>
      <c r="B13" s="79" t="s">
        <v>47</v>
      </c>
      <c r="C13" s="80" t="s">
        <v>48</v>
      </c>
      <c r="D13" s="61"/>
      <c r="E13" s="76">
        <f t="shared" si="12"/>
        <v>0</v>
      </c>
      <c r="F13" s="21">
        <v>34</v>
      </c>
      <c r="G13" s="22">
        <f t="shared" si="1"/>
        <v>9.7142857142857135</v>
      </c>
      <c r="H13" s="23"/>
      <c r="I13" s="53">
        <v>8</v>
      </c>
      <c r="J13" s="56">
        <f t="shared" si="2"/>
        <v>12</v>
      </c>
      <c r="K13" s="24"/>
      <c r="L13" s="52">
        <f t="shared" si="16"/>
        <v>21.714285714285715</v>
      </c>
      <c r="N13" s="24" t="str">
        <f t="shared" si="3"/>
        <v>B</v>
      </c>
      <c r="P13" s="115"/>
      <c r="Q13" s="113">
        <f t="shared" si="13"/>
        <v>0</v>
      </c>
      <c r="R13" s="113" t="str">
        <f t="shared" si="4"/>
        <v>FX</v>
      </c>
      <c r="S13" s="116"/>
      <c r="T13" s="93">
        <f t="shared" si="5"/>
        <v>21.714285714285715</v>
      </c>
      <c r="U13" s="94" t="str">
        <f t="shared" si="14"/>
        <v>B</v>
      </c>
      <c r="V13" s="25"/>
      <c r="W13" s="99">
        <f>(L13/$L$26)+E13</f>
        <v>0.86857142857142866</v>
      </c>
      <c r="X13" s="62"/>
      <c r="Y13" s="62">
        <f t="shared" si="8"/>
        <v>0.8</v>
      </c>
      <c r="Z13" s="62">
        <f t="shared" si="9"/>
        <v>0</v>
      </c>
      <c r="AB13" s="63">
        <f>T13/$T$26+E13</f>
        <v>0.86511098463289693</v>
      </c>
      <c r="AD13" s="58" t="e">
        <f>D13*$AE$27+(F13+P13)/#REF!*#REF!+I13/($I$26)*#REF!+S13/$S$26*#REF!+IF(H29=0, 0, H13/$H$26*#REF!)</f>
        <v>#REF!</v>
      </c>
      <c r="AE13" s="59" t="e">
        <f t="shared" si="15"/>
        <v>#REF!</v>
      </c>
    </row>
    <row r="14" spans="1:33" ht="15" customHeight="1" x14ac:dyDescent="0.2">
      <c r="A14" s="20"/>
      <c r="B14" s="79" t="s">
        <v>45</v>
      </c>
      <c r="C14" s="80" t="s">
        <v>46</v>
      </c>
      <c r="D14" s="61">
        <v>1</v>
      </c>
      <c r="E14" s="76">
        <f t="shared" si="12"/>
        <v>3</v>
      </c>
      <c r="F14" s="21">
        <v>33</v>
      </c>
      <c r="G14" s="22">
        <f t="shared" si="1"/>
        <v>9.4285714285714288</v>
      </c>
      <c r="H14" s="23"/>
      <c r="I14" s="53">
        <v>8.61</v>
      </c>
      <c r="J14" s="56">
        <f t="shared" si="2"/>
        <v>12.914999999999999</v>
      </c>
      <c r="K14" s="24"/>
      <c r="L14" s="52">
        <f t="shared" si="16"/>
        <v>25.34357142857143</v>
      </c>
      <c r="N14" s="24" t="str">
        <f t="shared" si="3"/>
        <v>A</v>
      </c>
      <c r="P14" s="115"/>
      <c r="Q14" s="113">
        <f t="shared" si="13"/>
        <v>0</v>
      </c>
      <c r="R14" s="113" t="str">
        <f t="shared" si="4"/>
        <v>FX</v>
      </c>
      <c r="S14" s="116"/>
      <c r="T14" s="93">
        <f t="shared" si="5"/>
        <v>25.34357142857143</v>
      </c>
      <c r="U14" s="94" t="str">
        <f t="shared" si="14"/>
        <v>A</v>
      </c>
      <c r="V14" s="25"/>
      <c r="W14" s="99">
        <f>(L14/$L$26)+E14</f>
        <v>4.0137428571428568</v>
      </c>
      <c r="X14" s="62"/>
      <c r="Y14" s="62">
        <f t="shared" si="8"/>
        <v>0.86099999999999999</v>
      </c>
      <c r="Z14" s="62">
        <f t="shared" si="9"/>
        <v>0</v>
      </c>
      <c r="AB14" s="63">
        <f>T14/$T$26+E14</f>
        <v>4.0097040409789413</v>
      </c>
      <c r="AD14" s="58" t="e">
        <f>D14*$AE$27+(F14+P14)/#REF!*#REF!+I14/($I$26)*#REF!+S14/$S$26*#REF!+IF(H30=0, 0, H14/$H$26*#REF!)</f>
        <v>#REF!</v>
      </c>
      <c r="AE14" s="59" t="e">
        <f t="shared" si="15"/>
        <v>#REF!</v>
      </c>
    </row>
    <row r="15" spans="1:33" ht="15" customHeight="1" x14ac:dyDescent="0.2">
      <c r="A15" s="20"/>
      <c r="B15" s="79" t="s">
        <v>52</v>
      </c>
      <c r="C15" s="80" t="s">
        <v>53</v>
      </c>
      <c r="D15" s="31"/>
      <c r="E15" s="76">
        <f t="shared" si="12"/>
        <v>0</v>
      </c>
      <c r="F15" s="21">
        <v>31</v>
      </c>
      <c r="G15" s="22">
        <f t="shared" si="1"/>
        <v>8.8571428571428559</v>
      </c>
      <c r="H15" s="54"/>
      <c r="I15" s="53">
        <v>9</v>
      </c>
      <c r="J15" s="56">
        <f t="shared" si="2"/>
        <v>13.5</v>
      </c>
      <c r="K15" s="32"/>
      <c r="L15" s="52">
        <f t="shared" si="16"/>
        <v>22.357142857142854</v>
      </c>
      <c r="N15" s="24" t="str">
        <f t="shared" ref="N15:N18" si="17">IF(W15&gt;93%,"A",IF(W15&gt;86%,"B",IF(W15&gt;79%,"C",IF(W15&gt;72%,"D",IF(W15&gt;64%,"E","FX")))))</f>
        <v>B</v>
      </c>
      <c r="P15" s="115"/>
      <c r="Q15" s="113">
        <f t="shared" ref="Q15:Q18" si="18">P15*$Q$26/$P$26</f>
        <v>0</v>
      </c>
      <c r="R15" s="113" t="str">
        <f t="shared" ref="R15:R18" si="19">IF(Z15&gt;93%,"A",IF(Z15&gt;86%,"B",IF(Z15&gt;79%,"C",IF(Z15&gt;72%,"D",IF(Z15&gt;63%,"E","FX")))))</f>
        <v>FX</v>
      </c>
      <c r="S15" s="116"/>
      <c r="T15" s="93">
        <f t="shared" ref="T15:T18" si="20">L15+Q15+S15</f>
        <v>22.357142857142854</v>
      </c>
      <c r="U15" s="94" t="str">
        <f t="shared" ref="U15:U18" si="21">IF(AB15&gt;93%,"A",IF(AB15&gt;86%,"B",IF(AB15&gt;79%,"C",IF(AB15&gt;72%,"D",IF(AB15&gt;64%,"E","FX")))))</f>
        <v>B</v>
      </c>
      <c r="V15" s="25"/>
      <c r="W15" s="99">
        <f t="shared" ref="W15:W18" si="22">(L15/$L$26)+E15</f>
        <v>0.89428571428571413</v>
      </c>
      <c r="X15" s="62"/>
      <c r="Y15" s="62">
        <f t="shared" ref="Y15:Y18" si="23">I15/$I$26</f>
        <v>0.9</v>
      </c>
      <c r="Z15" s="62">
        <f t="shared" ref="Z15:Z18" si="24">S15/$S$26</f>
        <v>0</v>
      </c>
      <c r="AB15" s="63">
        <f t="shared" ref="AB15:AB18" si="25">T15/$T$26+E15</f>
        <v>0.89072282299373917</v>
      </c>
      <c r="AC15" s="33"/>
      <c r="AD15" s="58"/>
      <c r="AE15" s="59"/>
    </row>
    <row r="16" spans="1:33" ht="15" customHeight="1" x14ac:dyDescent="0.2">
      <c r="A16" s="20"/>
      <c r="B16" s="79" t="s">
        <v>62</v>
      </c>
      <c r="C16" s="80" t="s">
        <v>63</v>
      </c>
      <c r="D16" s="31"/>
      <c r="E16" s="76"/>
      <c r="F16" s="21">
        <v>29</v>
      </c>
      <c r="G16" s="22">
        <f t="shared" si="1"/>
        <v>8.2857142857142847</v>
      </c>
      <c r="H16" s="54"/>
      <c r="I16" s="53">
        <v>8.9499999999999993</v>
      </c>
      <c r="J16" s="56">
        <f t="shared" si="2"/>
        <v>13.424999999999999</v>
      </c>
      <c r="K16" s="32"/>
      <c r="L16" s="52">
        <f t="shared" ref="L16" si="26">G16+J16+E16</f>
        <v>21.710714285714282</v>
      </c>
      <c r="N16" s="24" t="str">
        <f t="shared" ref="N16" si="27">IF(W16&gt;93%,"A",IF(W16&gt;86%,"B",IF(W16&gt;79%,"C",IF(W16&gt;72%,"D",IF(W16&gt;64%,"E","FX")))))</f>
        <v>B</v>
      </c>
      <c r="P16" s="115"/>
      <c r="Q16" s="113"/>
      <c r="R16" s="113"/>
      <c r="S16" s="116"/>
      <c r="T16" s="93">
        <f t="shared" ref="T16" si="28">L16+Q16+S16</f>
        <v>21.710714285714282</v>
      </c>
      <c r="U16" s="94" t="str">
        <f t="shared" ref="U16" si="29">IF(AB16&gt;93%,"A",IF(AB16&gt;86%,"B",IF(AB16&gt;79%,"C",IF(AB16&gt;72%,"D",IF(AB16&gt;64%,"E","FX")))))</f>
        <v>B</v>
      </c>
      <c r="V16" s="25"/>
      <c r="W16" s="99">
        <f t="shared" ref="W16" si="30">(L16/$L$26)+E16</f>
        <v>0.86842857142857133</v>
      </c>
      <c r="X16" s="62"/>
      <c r="Y16" s="62">
        <f t="shared" ref="Y16" si="31">I16/$I$26</f>
        <v>0.89499999999999991</v>
      </c>
      <c r="Z16" s="62">
        <f t="shared" ref="Z16" si="32">S16/$S$26</f>
        <v>0</v>
      </c>
      <c r="AB16" s="63">
        <f t="shared" ref="AB16" si="33">T16/$T$26+E16</f>
        <v>0.86496869664200327</v>
      </c>
      <c r="AC16" s="33"/>
      <c r="AD16" s="58"/>
      <c r="AE16" s="59"/>
    </row>
    <row r="17" spans="1:31" ht="15" customHeight="1" x14ac:dyDescent="0.2">
      <c r="A17" s="20"/>
      <c r="B17" s="101"/>
      <c r="C17" s="80"/>
      <c r="D17" s="31"/>
      <c r="E17" s="76"/>
      <c r="F17" s="21"/>
      <c r="G17" s="22"/>
      <c r="H17" s="54"/>
      <c r="I17" s="53"/>
      <c r="J17" s="56"/>
      <c r="K17" s="32"/>
      <c r="L17" s="52"/>
      <c r="N17" s="24"/>
      <c r="P17" s="115"/>
      <c r="Q17" s="113"/>
      <c r="R17" s="113"/>
      <c r="S17" s="116"/>
      <c r="T17" s="93"/>
      <c r="U17" s="94"/>
      <c r="V17" s="25"/>
      <c r="W17" s="99"/>
      <c r="X17" s="62"/>
      <c r="Y17" s="62"/>
      <c r="Z17" s="62"/>
      <c r="AB17" s="63"/>
      <c r="AC17" s="33"/>
      <c r="AD17" s="58"/>
      <c r="AE17" s="59"/>
    </row>
    <row r="18" spans="1:31" ht="15" customHeight="1" x14ac:dyDescent="0.2">
      <c r="A18" s="20"/>
      <c r="B18" s="88" t="s">
        <v>24</v>
      </c>
      <c r="C18" s="89" t="s">
        <v>25</v>
      </c>
      <c r="D18" s="31"/>
      <c r="E18" s="76"/>
      <c r="F18" s="85"/>
      <c r="G18" s="22">
        <f>F18*($G$26/$F$26)</f>
        <v>0</v>
      </c>
      <c r="H18" s="54"/>
      <c r="I18" s="53"/>
      <c r="J18" s="56">
        <f>I18*($J$26/$I$26)</f>
        <v>0</v>
      </c>
      <c r="K18" s="32"/>
      <c r="L18" s="52">
        <f>G18+J18+E18</f>
        <v>0</v>
      </c>
      <c r="N18" s="24" t="str">
        <f t="shared" si="17"/>
        <v>FX</v>
      </c>
      <c r="P18" s="115"/>
      <c r="Q18" s="113">
        <f t="shared" si="18"/>
        <v>0</v>
      </c>
      <c r="R18" s="113" t="str">
        <f t="shared" si="19"/>
        <v>FX</v>
      </c>
      <c r="S18" s="116"/>
      <c r="T18" s="93">
        <f t="shared" si="20"/>
        <v>0</v>
      </c>
      <c r="U18" s="94" t="str">
        <f t="shared" si="21"/>
        <v>FX</v>
      </c>
      <c r="V18" s="25"/>
      <c r="W18" s="99">
        <f t="shared" si="22"/>
        <v>0</v>
      </c>
      <c r="X18" s="62"/>
      <c r="Y18" s="62">
        <f t="shared" si="23"/>
        <v>0</v>
      </c>
      <c r="Z18" s="62">
        <f t="shared" si="24"/>
        <v>0</v>
      </c>
      <c r="AB18" s="63">
        <f t="shared" si="25"/>
        <v>0</v>
      </c>
      <c r="AC18" s="33"/>
      <c r="AD18" s="58"/>
      <c r="AE18" s="59"/>
    </row>
    <row r="19" spans="1:31" ht="15" customHeight="1" x14ac:dyDescent="0.2">
      <c r="A19" s="20"/>
      <c r="B19" s="88" t="s">
        <v>21</v>
      </c>
      <c r="C19" s="89" t="s">
        <v>33</v>
      </c>
      <c r="D19" s="61"/>
      <c r="E19" s="76"/>
      <c r="F19" s="21"/>
      <c r="G19" s="22">
        <f>F19*($G$26/$F$26)</f>
        <v>0</v>
      </c>
      <c r="H19" s="23"/>
      <c r="I19" s="53"/>
      <c r="J19" s="56">
        <f>I19*($J$26/$I$26)</f>
        <v>0</v>
      </c>
      <c r="K19" s="24"/>
      <c r="L19" s="52">
        <f t="shared" ref="L19:L21" si="34">G19+J19+E19</f>
        <v>0</v>
      </c>
      <c r="N19" s="24" t="str">
        <f>IF(W19&gt;93%,"A",IF(W19&gt;86%,"B",IF(W19&gt;79%,"C",IF(W19&gt;72%,"D",IF(W19&gt;64%,"E","FX")))))</f>
        <v>FX</v>
      </c>
      <c r="P19" s="115"/>
      <c r="Q19" s="113">
        <f>P19*$Q$26/$P$26</f>
        <v>0</v>
      </c>
      <c r="R19" s="113" t="str">
        <f>IF(Z19&gt;93%,"A",IF(Z19&gt;86%,"B",IF(Z19&gt;79%,"C",IF(Z19&gt;72%,"D",IF(Z19&gt;63%,"E","FX")))))</f>
        <v>FX</v>
      </c>
      <c r="S19" s="117"/>
      <c r="T19" s="93">
        <f>L19+Q19+S19</f>
        <v>0</v>
      </c>
      <c r="U19" s="94" t="str">
        <f>IF(AB19&gt;93%,"A",IF(AB19&gt;86%,"B",IF(AB19&gt;79%,"C",IF(AB19&gt;72%,"D",IF(AB19&gt;64%,"E","FX")))))</f>
        <v>FX</v>
      </c>
      <c r="V19" s="25"/>
      <c r="W19" s="99">
        <f>L19/$L$26+E19</f>
        <v>0</v>
      </c>
      <c r="X19" s="62"/>
      <c r="Y19" s="62">
        <f>I19/$I$26</f>
        <v>0</v>
      </c>
      <c r="Z19" s="62">
        <f>S19/$S$26</f>
        <v>0</v>
      </c>
      <c r="AB19" s="63">
        <f>T19/$T$26+E19</f>
        <v>0</v>
      </c>
      <c r="AD19" s="58" t="e">
        <f>D19*$AE$27+(F19+P19)/#REF!*#REF!+I19/($I$26)*#REF!+S19/$S$26*#REF!+IF(#REF!=0, 0, H19/$H$26*#REF!)</f>
        <v>#REF!</v>
      </c>
      <c r="AE19" s="59" t="e">
        <f>IF(AD19&gt;92.9,"A",IF(AD19&gt;85.9,"B",IF(AD19&gt;78.9,"C",IF(AD19&gt;71.9,"D",IF(AD19&gt;63.9,"E","FX")))))</f>
        <v>#REF!</v>
      </c>
    </row>
    <row r="20" spans="1:31" ht="15" customHeight="1" x14ac:dyDescent="0.2">
      <c r="A20" s="20"/>
      <c r="B20" s="88" t="s">
        <v>21</v>
      </c>
      <c r="C20" s="89" t="s">
        <v>40</v>
      </c>
      <c r="D20" s="61"/>
      <c r="E20" s="76"/>
      <c r="F20" s="21"/>
      <c r="G20" s="22">
        <f>F20*($G$26/$F$26)</f>
        <v>0</v>
      </c>
      <c r="H20" s="23"/>
      <c r="I20" s="53"/>
      <c r="J20" s="56">
        <f>I20*($J$26/$I$26)</f>
        <v>0</v>
      </c>
      <c r="K20" s="24"/>
      <c r="L20" s="52">
        <f t="shared" si="34"/>
        <v>0</v>
      </c>
      <c r="N20" s="24" t="str">
        <f>IF(W20&gt;93%,"A",IF(W20&gt;86%,"B",IF(W20&gt;79%,"C",IF(W20&gt;72%,"D",IF(W20&gt;64%,"E","FX")))))</f>
        <v>FX</v>
      </c>
      <c r="P20" s="115"/>
      <c r="Q20" s="113">
        <f>P20*$Q$26/$P$26</f>
        <v>0</v>
      </c>
      <c r="R20" s="113" t="str">
        <f>IF(Z20&gt;93%,"A",IF(Z20&gt;86%,"B",IF(Z20&gt;79%,"C",IF(Z20&gt;72%,"D",IF(Z20&gt;63%,"E","FX")))))</f>
        <v>FX</v>
      </c>
      <c r="S20" s="117"/>
      <c r="T20" s="93">
        <f>L20+Q20+S20</f>
        <v>0</v>
      </c>
      <c r="U20" s="94" t="str">
        <f>IF(AB20&gt;93%,"A",IF(AB20&gt;86%,"B",IF(AB20&gt;79%,"C",IF(AB20&gt;72%,"D",IF(AB20&gt;64%,"E","FX")))))</f>
        <v>FX</v>
      </c>
      <c r="V20" s="25"/>
      <c r="W20" s="99">
        <f>L20/$L$26+E20</f>
        <v>0</v>
      </c>
      <c r="X20" s="62"/>
      <c r="Y20" s="62">
        <f>I20/$I$26</f>
        <v>0</v>
      </c>
      <c r="Z20" s="62">
        <f>S20/$S$26</f>
        <v>0</v>
      </c>
      <c r="AB20" s="63">
        <f>T20/$T$26+E20</f>
        <v>0</v>
      </c>
      <c r="AD20" s="58" t="e">
        <f>D20*$AE$27+(F20+P20)/#REF!*#REF!+I20/($I$26)*#REF!+S20/$S$26*#REF!+IF(#REF!=0, 0, H20/$H$26*#REF!)</f>
        <v>#REF!</v>
      </c>
      <c r="AE20" s="59" t="e">
        <f>IF(AD20&gt;92.9,"A",IF(AD20&gt;85.9,"B",IF(AD20&gt;78.9,"C",IF(AD20&gt;71.9,"D",IF(AD20&gt;63.9,"E","FX")))))</f>
        <v>#REF!</v>
      </c>
    </row>
    <row r="21" spans="1:31" ht="15" customHeight="1" x14ac:dyDescent="0.2">
      <c r="A21" s="20"/>
      <c r="B21" s="88" t="s">
        <v>49</v>
      </c>
      <c r="C21" s="89" t="s">
        <v>50</v>
      </c>
      <c r="D21" s="61"/>
      <c r="E21" s="76"/>
      <c r="F21" s="21"/>
      <c r="G21" s="22">
        <f>F21*($G$26/$F$26)</f>
        <v>0</v>
      </c>
      <c r="H21" s="23"/>
      <c r="I21" s="53"/>
      <c r="J21" s="56">
        <f>I21*($J$26/$I$26)</f>
        <v>0</v>
      </c>
      <c r="K21" s="24"/>
      <c r="L21" s="52">
        <f t="shared" si="34"/>
        <v>0</v>
      </c>
      <c r="N21" s="24" t="str">
        <f>IF(W21&gt;93%,"A",IF(W21&gt;86%,"B",IF(W21&gt;79%,"C",IF(W21&gt;72%,"D",IF(W21&gt;64%,"E","FX")))))</f>
        <v>FX</v>
      </c>
      <c r="P21" s="115"/>
      <c r="Q21" s="113">
        <f>P21*$Q$26/$P$26</f>
        <v>0</v>
      </c>
      <c r="R21" s="113" t="str">
        <f>IF(Z21&gt;93%,"A",IF(Z21&gt;86%,"B",IF(Z21&gt;79%,"C",IF(Z21&gt;72%,"D",IF(Z21&gt;63%,"E","FX")))))</f>
        <v>FX</v>
      </c>
      <c r="S21" s="117"/>
      <c r="T21" s="93">
        <f>L21+Q21+S21</f>
        <v>0</v>
      </c>
      <c r="U21" s="94" t="str">
        <f>IF(AB21&gt;93%,"A",IF(AB21&gt;86%,"B",IF(AB21&gt;79%,"C",IF(AB21&gt;72%,"D",IF(AB21&gt;64%,"E","FX")))))</f>
        <v>FX</v>
      </c>
      <c r="V21" s="25"/>
      <c r="W21" s="99">
        <f>L21/$L$26+E21</f>
        <v>0</v>
      </c>
      <c r="X21" s="62"/>
      <c r="Y21" s="62">
        <f>I21/$I$26</f>
        <v>0</v>
      </c>
      <c r="Z21" s="62">
        <f>S21/$S$26</f>
        <v>0</v>
      </c>
      <c r="AB21" s="63">
        <f>T21/$T$26+E21</f>
        <v>0</v>
      </c>
      <c r="AD21" s="58" t="e">
        <f>D21*$AE$27+(F21+P21)/#REF!*#REF!+I21/($I$26)*#REF!+S21/$S$26*#REF!+IF(#REF!=0, 0, H21/$H$26*#REF!)</f>
        <v>#REF!</v>
      </c>
      <c r="AE21" s="59" t="e">
        <f>IF(AD21&gt;92.9,"A",IF(AD21&gt;85.9,"B",IF(AD21&gt;78.9,"C",IF(AD21&gt;71.9,"D",IF(AD21&gt;63.9,"E","FX")))))</f>
        <v>#REF!</v>
      </c>
    </row>
    <row r="22" spans="1:31" ht="15" customHeight="1" x14ac:dyDescent="0.2">
      <c r="B22" s="101"/>
      <c r="D22" s="61"/>
      <c r="E22" s="76"/>
      <c r="F22" s="21"/>
      <c r="G22" s="22"/>
      <c r="H22" s="23"/>
      <c r="I22" s="53"/>
      <c r="J22" s="56"/>
      <c r="K22" s="24"/>
      <c r="L22" s="52"/>
      <c r="N22" s="24"/>
      <c r="P22" s="115"/>
      <c r="Q22" s="118"/>
      <c r="R22" s="113"/>
      <c r="S22" s="117"/>
      <c r="T22" s="93"/>
      <c r="U22" s="94"/>
      <c r="V22" s="25"/>
      <c r="W22" s="99"/>
      <c r="X22" s="62"/>
      <c r="Y22" s="62"/>
      <c r="Z22" s="62"/>
      <c r="AB22" s="63"/>
      <c r="AD22" s="58"/>
      <c r="AE22" s="59"/>
    </row>
    <row r="23" spans="1:31" ht="15" customHeight="1" x14ac:dyDescent="0.2">
      <c r="B23" s="101"/>
      <c r="C23" s="102" t="s">
        <v>18</v>
      </c>
      <c r="D23" s="103"/>
      <c r="E23" s="76">
        <f>D23*$E$26</f>
        <v>0</v>
      </c>
      <c r="F23" s="104">
        <v>33</v>
      </c>
      <c r="G23" s="22">
        <f>F23*($G$26/$F$26)</f>
        <v>9.4285714285714288</v>
      </c>
      <c r="H23" s="105"/>
      <c r="I23" s="53">
        <v>17</v>
      </c>
      <c r="J23" s="56">
        <f t="shared" ref="J23" si="35">I23*($J$26/$I$26)</f>
        <v>25.5</v>
      </c>
      <c r="K23" s="32"/>
      <c r="L23" s="52">
        <f>G23+J23+E23</f>
        <v>34.928571428571431</v>
      </c>
      <c r="M23" s="33"/>
      <c r="N23" s="24" t="str">
        <f>IF(W23&gt;93%,"A",IF(W23&gt;86%,"B",IF(W23&gt;79%,"C",IF(W23&gt;72%,"D",IF(W23&gt;64%,"E","FX")))))</f>
        <v>A</v>
      </c>
      <c r="O23" s="72"/>
      <c r="P23" s="119"/>
      <c r="Q23" s="118">
        <f>P23*$Q$26/$P$26</f>
        <v>0</v>
      </c>
      <c r="R23" s="113" t="str">
        <f>IF(Z23&gt;93%,"A",IF(Z23&gt;86%,"B",IF(Z23&gt;79%,"C",IF(Z23&gt;72%,"D",IF(Z23&gt;63%,"E","FX")))))</f>
        <v>FX</v>
      </c>
      <c r="S23" s="120"/>
      <c r="T23" s="93">
        <f>L23+Q23+S23</f>
        <v>34.928571428571431</v>
      </c>
      <c r="U23" s="94" t="str">
        <f>IF(AB23&gt;93%,"A",IF(AB23&gt;86%,"B",IF(AB23&gt;79%,"C",IF(AB23&gt;72%,"D",IF(AB23&gt;64%,"E","FX")))))</f>
        <v>A</v>
      </c>
      <c r="V23" s="106"/>
      <c r="W23" s="99">
        <f>L23/$L$26</f>
        <v>1.3971428571428572</v>
      </c>
      <c r="X23" s="62"/>
      <c r="Y23" s="62">
        <f>I23/$I$26</f>
        <v>1.7</v>
      </c>
      <c r="Z23" s="62">
        <f>S23/$S$26</f>
        <v>0</v>
      </c>
      <c r="AB23" s="63">
        <f>T23/$T$26</f>
        <v>1.3915765509391007</v>
      </c>
      <c r="AC23" s="33"/>
      <c r="AD23" s="58" t="e">
        <f>D23*$AE$27+(F23+P23)/#REF!*#REF!+I23/($I$26)*#REF!+S23/$S$26*#REF!+IF(H34=0, 0, H23/$H$26*#REF!)</f>
        <v>#REF!</v>
      </c>
      <c r="AE23" s="59" t="e">
        <f t="shared" ref="AE23" si="36">IF(AD23&gt;92.9,"A",IF(AD23&gt;85.9,"B",IF(AD23&gt;78.9,"C",IF(AD23&gt;71.9,"D",IF(AD23&gt;63.9,"E","FX")))))</f>
        <v>#REF!</v>
      </c>
    </row>
    <row r="24" spans="1:31" ht="15" customHeight="1" thickBot="1" x14ac:dyDescent="0.25">
      <c r="B24" s="34"/>
      <c r="C24" s="35"/>
      <c r="D24" s="36"/>
      <c r="E24" s="71"/>
      <c r="F24" s="86"/>
      <c r="G24" s="44"/>
      <c r="H24" s="55"/>
      <c r="I24" s="37"/>
      <c r="J24" s="57"/>
      <c r="K24" s="38"/>
      <c r="L24" s="73"/>
      <c r="M24" s="35"/>
      <c r="N24" s="38"/>
      <c r="O24" s="72"/>
      <c r="P24" s="121"/>
      <c r="Q24" s="122"/>
      <c r="R24" s="123"/>
      <c r="S24" s="124"/>
      <c r="T24" s="95"/>
      <c r="U24" s="96"/>
      <c r="V24" s="39"/>
      <c r="W24" s="100"/>
      <c r="X24" s="40"/>
      <c r="Y24" s="40"/>
      <c r="Z24" s="40"/>
      <c r="AA24" s="41"/>
      <c r="AB24" s="42"/>
      <c r="AC24" s="33"/>
      <c r="AD24" s="133"/>
      <c r="AE24" s="134"/>
    </row>
    <row r="25" spans="1:31" ht="25.9" customHeight="1" thickBot="1" x14ac:dyDescent="0.25">
      <c r="D25" s="1"/>
      <c r="E25" s="28" t="s">
        <v>60</v>
      </c>
      <c r="F25" s="28" t="s">
        <v>16</v>
      </c>
      <c r="G25" s="45" t="s">
        <v>59</v>
      </c>
      <c r="H25" s="46" t="s">
        <v>16</v>
      </c>
      <c r="I25" s="45" t="s">
        <v>15</v>
      </c>
      <c r="J25" s="45" t="s">
        <v>59</v>
      </c>
      <c r="K25" s="1"/>
      <c r="L25" s="29" t="s">
        <v>16</v>
      </c>
      <c r="P25" s="125" t="s">
        <v>16</v>
      </c>
      <c r="Q25" s="126" t="s">
        <v>59</v>
      </c>
      <c r="R25" s="125"/>
      <c r="S25" s="127"/>
      <c r="T25" s="29" t="s">
        <v>17</v>
      </c>
      <c r="U25" s="18"/>
      <c r="V25" s="18"/>
    </row>
    <row r="26" spans="1:31" ht="15" customHeight="1" thickBot="1" x14ac:dyDescent="0.25">
      <c r="C26" s="81" t="s">
        <v>13</v>
      </c>
      <c r="D26" s="43" t="s">
        <v>14</v>
      </c>
      <c r="E26" s="82">
        <v>3</v>
      </c>
      <c r="F26" s="18">
        <v>35</v>
      </c>
      <c r="G26" s="82">
        <v>10</v>
      </c>
      <c r="H26" s="82">
        <v>0</v>
      </c>
      <c r="I26" s="82">
        <v>10</v>
      </c>
      <c r="J26" s="82">
        <v>15</v>
      </c>
      <c r="K26" s="83"/>
      <c r="L26" s="82">
        <f>G26+H26+J26</f>
        <v>25</v>
      </c>
      <c r="M26" s="83"/>
      <c r="N26" s="87"/>
      <c r="O26" s="84"/>
      <c r="P26" s="128">
        <v>35</v>
      </c>
      <c r="Q26" s="128">
        <v>0</v>
      </c>
      <c r="S26" s="128">
        <v>0.1</v>
      </c>
      <c r="T26" s="47">
        <f>G26+H26+J26+Q26+S26</f>
        <v>25.1</v>
      </c>
      <c r="U26" s="49" t="s">
        <v>61</v>
      </c>
      <c r="X26" s="1"/>
      <c r="AA26" s="91"/>
      <c r="AB26" s="92"/>
      <c r="AD26" s="135" t="s">
        <v>19</v>
      </c>
      <c r="AE26" s="136"/>
    </row>
    <row r="27" spans="1:31" ht="15" customHeight="1" x14ac:dyDescent="0.2">
      <c r="AD27" s="51" t="s">
        <v>2</v>
      </c>
      <c r="AE27" s="50">
        <v>2</v>
      </c>
    </row>
  </sheetData>
  <sortState xmlns:xlrd2="http://schemas.microsoft.com/office/spreadsheetml/2017/richdata2" ref="B3:AE18">
    <sortCondition ref="C3:C18"/>
    <sortCondition ref="B3:B18"/>
  </sortState>
  <mergeCells count="3">
    <mergeCell ref="AD1:AE1"/>
    <mergeCell ref="AD24:AE24"/>
    <mergeCell ref="AD26:AE2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Hanzel Pavol, prof. RNDr., CSc.</dc:creator>
  <cp:lastModifiedBy>prof. RNDr. Hanzel Pavol CSc.</cp:lastModifiedBy>
  <cp:lastPrinted>2022-10-23T13:24:19Z</cp:lastPrinted>
  <dcterms:created xsi:type="dcterms:W3CDTF">2022-10-23T08:04:53Z</dcterms:created>
  <dcterms:modified xsi:type="dcterms:W3CDTF">2025-12-02T10:07:29Z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2022-10-23T09:57:38+02:00</dcterms:created>
  <dcterms:modified xsi:type="dcterms:W3CDTF">2022-10-23T09:57:38+02:00</dcterms:modified>
  <cp:revision>0</cp:revision>
</cp:coreProperties>
</file>