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Hanzel\Documents\Geometria\Afinny\Studenti\"/>
    </mc:Choice>
  </mc:AlternateContent>
  <xr:revisionPtr revIDLastSave="0" documentId="8_{98E31A94-109D-46E8-B415-B4F8399514B3}" xr6:coauthVersionLast="47" xr6:coauthVersionMax="47" xr10:uidLastSave="{00000000-0000-0000-0000-000000000000}"/>
  <bookViews>
    <workbookView xWindow="1770" yWindow="840" windowWidth="19260" windowHeight="12555" xr2:uid="{00000000-000D-0000-FFFF-FFFF00000000}"/>
  </bookViews>
  <sheets>
    <sheet name="Analytická geom. - štu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F8" i="1"/>
  <c r="P13" i="1"/>
  <c r="P5" i="1"/>
  <c r="O4" i="1"/>
  <c r="P7" i="1" s="1"/>
  <c r="F28" i="1"/>
  <c r="L28" i="1" s="1"/>
  <c r="F12" i="1"/>
  <c r="L12" i="1" s="1"/>
  <c r="F13" i="1"/>
  <c r="L13" i="1" s="1"/>
  <c r="F5" i="1"/>
  <c r="L5" i="1" s="1"/>
  <c r="F6" i="1"/>
  <c r="F7" i="1"/>
  <c r="F9" i="1"/>
  <c r="L9" i="1" s="1"/>
  <c r="F10" i="1"/>
  <c r="L10" i="1" s="1"/>
  <c r="F11" i="1"/>
  <c r="L11" i="1" s="1"/>
  <c r="F14" i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9" i="1"/>
  <c r="L29" i="1" s="1"/>
  <c r="F30" i="1"/>
  <c r="L30" i="1" s="1"/>
  <c r="F31" i="1"/>
  <c r="L31" i="1" s="1"/>
  <c r="F32" i="1"/>
  <c r="F33" i="1"/>
  <c r="L33" i="1" s="1"/>
  <c r="F4" i="1"/>
  <c r="L4" i="1" s="1"/>
  <c r="L7" i="1"/>
  <c r="P9" i="1" l="1"/>
  <c r="P4" i="1"/>
  <c r="P8" i="1"/>
  <c r="P14" i="1"/>
  <c r="P15" i="1"/>
  <c r="P12" i="1"/>
  <c r="P16" i="1"/>
  <c r="P6" i="1"/>
  <c r="P17" i="1"/>
  <c r="M30" i="1" l="1"/>
  <c r="M17" i="1"/>
  <c r="M21" i="1"/>
  <c r="M15" i="1"/>
  <c r="M20" i="1"/>
  <c r="M16" i="1"/>
  <c r="M22" i="1"/>
  <c r="M19" i="1"/>
  <c r="J8" i="1"/>
  <c r="J12" i="1"/>
  <c r="J16" i="1"/>
  <c r="J20" i="1"/>
  <c r="J24" i="1"/>
  <c r="J28" i="1"/>
  <c r="J32" i="1"/>
  <c r="J5" i="1"/>
  <c r="J9" i="1"/>
  <c r="J13" i="1"/>
  <c r="J17" i="1"/>
  <c r="J21" i="1"/>
  <c r="J25" i="1"/>
  <c r="J29" i="1"/>
  <c r="J33" i="1"/>
  <c r="J6" i="1"/>
  <c r="J10" i="1"/>
  <c r="J14" i="1"/>
  <c r="J18" i="1"/>
  <c r="J22" i="1"/>
  <c r="J26" i="1"/>
  <c r="J30" i="1"/>
  <c r="J4" i="1"/>
  <c r="J7" i="1"/>
  <c r="J11" i="1"/>
  <c r="J15" i="1"/>
  <c r="J19" i="1"/>
  <c r="J23" i="1"/>
  <c r="J27" i="1"/>
  <c r="J31" i="1"/>
  <c r="M24" i="1"/>
  <c r="M26" i="1"/>
  <c r="M23" i="1"/>
  <c r="M25" i="1"/>
  <c r="M28" i="1"/>
  <c r="M27" i="1"/>
  <c r="M18" i="1"/>
  <c r="M4" i="1"/>
  <c r="M5" i="1"/>
  <c r="M13" i="1"/>
  <c r="M32" i="1"/>
  <c r="M10" i="1"/>
  <c r="M14" i="1"/>
  <c r="M6" i="1"/>
  <c r="M31" i="1"/>
  <c r="M33" i="1"/>
  <c r="M12" i="1"/>
  <c r="M7" i="1"/>
  <c r="M8" i="1"/>
  <c r="M29" i="1"/>
  <c r="M11" i="1"/>
  <c r="M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<sst xmlns="http://schemas.openxmlformats.org/spreadsheetml/2006/main" count="148" uniqueCount="91">
  <si>
    <t/>
  </si>
  <si>
    <t>Meno</t>
  </si>
  <si>
    <t>Priezvisko</t>
  </si>
  <si>
    <t>Ľuboš</t>
  </si>
  <si>
    <t>Bariak</t>
  </si>
  <si>
    <t>Veronika</t>
  </si>
  <si>
    <t>Bodnárová</t>
  </si>
  <si>
    <t>Lucia</t>
  </si>
  <si>
    <t>Čaklošová</t>
  </si>
  <si>
    <t>Natália</t>
  </si>
  <si>
    <t>Demianová</t>
  </si>
  <si>
    <t>Margaréta</t>
  </si>
  <si>
    <t>Gareková</t>
  </si>
  <si>
    <t>Peter</t>
  </si>
  <si>
    <t>Gaššo</t>
  </si>
  <si>
    <t>Félix</t>
  </si>
  <si>
    <t>Hadušovský</t>
  </si>
  <si>
    <t>Katarína</t>
  </si>
  <si>
    <t>Juríková</t>
  </si>
  <si>
    <t>Miroslava</t>
  </si>
  <si>
    <t>Kováčiková</t>
  </si>
  <si>
    <t>Tereza</t>
  </si>
  <si>
    <t>Kozaňáková</t>
  </si>
  <si>
    <t>Barbora</t>
  </si>
  <si>
    <t>Kucmanová</t>
  </si>
  <si>
    <t>Lieskovská</t>
  </si>
  <si>
    <t>Adam</t>
  </si>
  <si>
    <t>Pavlík</t>
  </si>
  <si>
    <t>Marek</t>
  </si>
  <si>
    <t>Smatana</t>
  </si>
  <si>
    <t>Eva</t>
  </si>
  <si>
    <t>Ševčíková</t>
  </si>
  <si>
    <t>Zuzana</t>
  </si>
  <si>
    <t>Čabaníková</t>
  </si>
  <si>
    <t>Sofia</t>
  </si>
  <si>
    <t>Hýroššová</t>
  </si>
  <si>
    <t>Nikolas</t>
  </si>
  <si>
    <t>Ridzoň</t>
  </si>
  <si>
    <t>Tomáš</t>
  </si>
  <si>
    <t>Svorad</t>
  </si>
  <si>
    <t>Martin</t>
  </si>
  <si>
    <t>Vajs</t>
  </si>
  <si>
    <t>Blažeňáková</t>
  </si>
  <si>
    <t>Jozef</t>
  </si>
  <si>
    <t>Bugaj</t>
  </si>
  <si>
    <t>3. roč.</t>
  </si>
  <si>
    <t xml:space="preserve">Analytická geometria </t>
  </si>
  <si>
    <t>Matej</t>
  </si>
  <si>
    <t>Korenko</t>
  </si>
  <si>
    <t>Alexandra</t>
  </si>
  <si>
    <t>Murcková</t>
  </si>
  <si>
    <t>Pavlúsová</t>
  </si>
  <si>
    <t>Pravdová</t>
  </si>
  <si>
    <t>Aleš</t>
  </si>
  <si>
    <t>Suchan</t>
  </si>
  <si>
    <t>Fy</t>
  </si>
  <si>
    <t>Ge</t>
  </si>
  <si>
    <t>Aj</t>
  </si>
  <si>
    <t>In</t>
  </si>
  <si>
    <t>Te</t>
  </si>
  <si>
    <t>Ps</t>
  </si>
  <si>
    <t>Alina</t>
  </si>
  <si>
    <t>Fatkhudinová</t>
  </si>
  <si>
    <t>Sivčák</t>
  </si>
  <si>
    <t xml:space="preserve">Katarína </t>
  </si>
  <si>
    <t>Ondrušková</t>
  </si>
  <si>
    <t>In, 3r</t>
  </si>
  <si>
    <t>Tv, 3r</t>
  </si>
  <si>
    <t>Body</t>
  </si>
  <si>
    <t>E</t>
  </si>
  <si>
    <t>C</t>
  </si>
  <si>
    <t>B</t>
  </si>
  <si>
    <t>A</t>
  </si>
  <si>
    <t>D</t>
  </si>
  <si>
    <t>FX</t>
  </si>
  <si>
    <t>Pís.A</t>
  </si>
  <si>
    <t>Pís.B</t>
  </si>
  <si>
    <t>Hodnotenie</t>
  </si>
  <si>
    <t>feb/mar</t>
  </si>
  <si>
    <t>apr/maj</t>
  </si>
  <si>
    <t>Spolu</t>
  </si>
  <si>
    <t>Hodnot</t>
  </si>
  <si>
    <t>Honotenie</t>
  </si>
  <si>
    <t>Plus body</t>
  </si>
  <si>
    <t>Písomky</t>
  </si>
  <si>
    <t>Semester - spolu</t>
  </si>
  <si>
    <t>max</t>
  </si>
  <si>
    <t>Sj, 3r</t>
  </si>
  <si>
    <t>Spolu semester - prepočet</t>
  </si>
  <si>
    <t>Bi</t>
  </si>
  <si>
    <t>Prvá  písomka - prepočet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</si>
</sst>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8"/>
      <name val="Calibri"/>
      <family val="2"/>
      <charset val="238"/>
    </font>
    <font>
      <b/>
      <sz val="9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0DE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E2E4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" fontId="4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 vertical="center"/>
    </xf>
    <xf numFmtId="1" fontId="1" fillId="0" borderId="15" xfId="0" applyNumberFormat="1" applyFont="1" applyBorder="1" applyAlignment="1">
      <alignment horizontal="left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1" fontId="6" fillId="6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4" fillId="3" borderId="25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4" fillId="3" borderId="22" xfId="0" applyNumberFormat="1" applyFont="1" applyFill="1" applyBorder="1" applyAlignment="1">
      <alignment horizontal="center" vertical="center"/>
    </xf>
    <xf numFmtId="1" fontId="4" fillId="7" borderId="27" xfId="0" applyNumberFormat="1" applyFont="1" applyFill="1" applyBorder="1" applyAlignment="1">
      <alignment horizontal="center" vertical="center"/>
    </xf>
    <xf numFmtId="1" fontId="4" fillId="7" borderId="18" xfId="0" applyNumberFormat="1" applyFont="1" applyFill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8" borderId="12" xfId="0" applyNumberFormat="1" applyFont="1" applyFill="1" applyBorder="1" applyAlignment="1">
      <alignment horizontal="left" vertical="center"/>
    </xf>
    <xf numFmtId="1" fontId="1" fillId="8" borderId="13" xfId="0" applyNumberFormat="1" applyFont="1" applyFill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D6E2E4"/>
      <color rgb="FFD0DEEA"/>
      <color rgb="FFD3DCE7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????? Light"/>
        <a:font script="Hang" typeface="?? ??"/>
        <a:font script="Hans" typeface="?? Light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2" zoomScale="110" zoomScaleNormal="110" workbookViewId="0">
      <selection activeCell="M13" sqref="M13"/>
    </sheetView>
  </sheetViews>
  <sheetFormatPr defaultRowHeight="12" x14ac:dyDescent="0.2"/>
  <cols>
    <col min="1" max="1" width="5.5703125" style="4" customWidth="1"/>
    <col min="2" max="2" width="10" style="5" customWidth="1"/>
    <col min="3" max="3" width="12.85546875" style="5" customWidth="1"/>
    <col min="4" max="6" width="6.7109375" style="4" customWidth="1"/>
    <col min="7" max="10" width="7.7109375" style="4" customWidth="1"/>
    <col min="11" max="11" width="7.7109375" style="4" hidden="1" customWidth="1"/>
    <col min="12" max="12" width="7.7109375" style="4" customWidth="1"/>
    <col min="13" max="13" width="9.140625" style="4" customWidth="1"/>
    <col min="14" max="14" width="8.7109375" style="5" customWidth="1"/>
    <col min="15" max="15" width="6.7109375" style="4" customWidth="1"/>
    <col min="16" max="16" width="6.7109375" style="58" customWidth="1"/>
    <col min="17" max="17" width="6.7109375" style="4" customWidth="1"/>
    <col min="18" max="18" width="9.140625" style="1"/>
    <col min="19" max="19" width="5" style="1" customWidth="1"/>
    <col min="20" max="16384" width="9.140625" style="1"/>
  </cols>
  <sheetData>
    <row r="1" spans="1:19" ht="16.5" thickBot="1" x14ac:dyDescent="0.25">
      <c r="B1" s="6" t="s">
        <v>46</v>
      </c>
      <c r="D1" s="61" t="s">
        <v>82</v>
      </c>
      <c r="E1" s="61"/>
      <c r="F1" s="61"/>
      <c r="G1" s="61"/>
      <c r="H1" s="61"/>
      <c r="I1" s="61"/>
      <c r="J1" s="61"/>
      <c r="K1" s="61"/>
      <c r="L1" s="61"/>
      <c r="M1" s="61"/>
    </row>
    <row r="2" spans="1:19" ht="13.5" customHeight="1" thickBot="1" x14ac:dyDescent="0.25">
      <c r="B2" s="5" t="s">
        <v>0</v>
      </c>
      <c r="D2" s="63" t="s">
        <v>83</v>
      </c>
      <c r="E2" s="64"/>
      <c r="F2" s="65"/>
      <c r="G2" s="63" t="s">
        <v>84</v>
      </c>
      <c r="H2" s="64"/>
      <c r="I2" s="64"/>
      <c r="J2" s="65"/>
      <c r="K2" s="63" t="s">
        <v>85</v>
      </c>
      <c r="L2" s="64"/>
      <c r="M2" s="65"/>
    </row>
    <row r="3" spans="1:19" ht="13.5" thickBot="1" x14ac:dyDescent="0.25">
      <c r="B3" s="9" t="s">
        <v>1</v>
      </c>
      <c r="C3" s="12" t="s">
        <v>2</v>
      </c>
      <c r="D3" s="11" t="s">
        <v>78</v>
      </c>
      <c r="E3" s="10" t="s">
        <v>79</v>
      </c>
      <c r="F3" s="21" t="s">
        <v>80</v>
      </c>
      <c r="G3" s="24" t="s">
        <v>75</v>
      </c>
      <c r="H3" s="44" t="s">
        <v>81</v>
      </c>
      <c r="I3" s="10" t="s">
        <v>76</v>
      </c>
      <c r="J3" s="25" t="s">
        <v>81</v>
      </c>
      <c r="K3" s="11"/>
      <c r="L3" s="10" t="s">
        <v>68</v>
      </c>
      <c r="M3" s="54" t="s">
        <v>77</v>
      </c>
      <c r="O3" s="61" t="s">
        <v>90</v>
      </c>
      <c r="P3" s="62"/>
      <c r="Q3" s="62"/>
    </row>
    <row r="4" spans="1:19" ht="12.75" x14ac:dyDescent="0.2">
      <c r="A4" s="4">
        <v>1</v>
      </c>
      <c r="B4" s="13" t="s">
        <v>3</v>
      </c>
      <c r="C4" s="14" t="s">
        <v>4</v>
      </c>
      <c r="D4" s="35">
        <v>9</v>
      </c>
      <c r="E4" s="36">
        <v>4</v>
      </c>
      <c r="F4" s="37">
        <f t="shared" ref="F4:F33" si="0">SUM(D4:E4)</f>
        <v>13</v>
      </c>
      <c r="G4" s="35">
        <v>21</v>
      </c>
      <c r="H4" s="45" t="s">
        <v>73</v>
      </c>
      <c r="I4" s="38">
        <v>20</v>
      </c>
      <c r="J4" s="48" t="str">
        <f>IF(I4&gt;$P$4,"A",IF(I4&gt;$P$5,"B",IF(I4&gt;$P$6,"C",IF(I4&gt;$P$7,"D",IF(I4&gt;$P$8,"E","FX")))))</f>
        <v>A</v>
      </c>
      <c r="K4" s="39"/>
      <c r="L4" s="38">
        <f t="shared" ref="L4:L33" si="1">F4+G4+I4</f>
        <v>54</v>
      </c>
      <c r="M4" s="55" t="str">
        <f t="shared" ref="M4:M14" si="2">IF(L4&gt;$P$12,"A",IF(L4&gt;$P$13,"B",IF(L4&gt;$P$14,"C",IF(L4&gt;$P$15,"D",IF(L4&gt;$P$16,"E","FX")))))</f>
        <v>A</v>
      </c>
      <c r="N4" s="1" t="s">
        <v>55</v>
      </c>
      <c r="O4" s="30">
        <f>20</f>
        <v>20</v>
      </c>
      <c r="P4" s="59">
        <f>$O$4*92%</f>
        <v>18.400000000000002</v>
      </c>
      <c r="Q4" s="30" t="s">
        <v>72</v>
      </c>
    </row>
    <row r="5" spans="1:19" s="2" customFormat="1" ht="12.75" x14ac:dyDescent="0.2">
      <c r="A5" s="4">
        <f>A4+1</f>
        <v>2</v>
      </c>
      <c r="B5" s="15" t="s">
        <v>9</v>
      </c>
      <c r="C5" s="16" t="s">
        <v>42</v>
      </c>
      <c r="D5" s="26">
        <v>1</v>
      </c>
      <c r="E5" s="8">
        <v>2</v>
      </c>
      <c r="F5" s="22">
        <f t="shared" si="0"/>
        <v>3</v>
      </c>
      <c r="G5" s="26">
        <v>24</v>
      </c>
      <c r="H5" s="7" t="s">
        <v>72</v>
      </c>
      <c r="I5" s="3">
        <v>16</v>
      </c>
      <c r="J5" s="49" t="str">
        <f t="shared" ref="J5:J33" si="3">IF(I5&gt;$P$4,"A",IF(I5&gt;$P$5,"B",IF(I5&gt;$P$6,"C",IF(I5&gt;$P$7,"D",IF(I5&gt;$P$8,"E","FX")))))</f>
        <v>C</v>
      </c>
      <c r="K5" s="23"/>
      <c r="L5" s="3">
        <f t="shared" si="1"/>
        <v>43</v>
      </c>
      <c r="M5" s="56" t="str">
        <f t="shared" si="2"/>
        <v>A</v>
      </c>
      <c r="N5" s="33" t="s">
        <v>56</v>
      </c>
      <c r="O5" s="30"/>
      <c r="P5" s="59">
        <f>$O$4*85%</f>
        <v>17</v>
      </c>
      <c r="Q5" s="30" t="s">
        <v>71</v>
      </c>
    </row>
    <row r="6" spans="1:19" ht="12.75" x14ac:dyDescent="0.2">
      <c r="A6" s="4">
        <f t="shared" ref="A6:A33" si="4">A5+1</f>
        <v>3</v>
      </c>
      <c r="B6" s="17" t="s">
        <v>5</v>
      </c>
      <c r="C6" s="18" t="s">
        <v>6</v>
      </c>
      <c r="D6" s="26">
        <v>2</v>
      </c>
      <c r="E6" s="8">
        <v>1</v>
      </c>
      <c r="F6" s="22">
        <f t="shared" si="0"/>
        <v>3</v>
      </c>
      <c r="G6" s="26">
        <v>7</v>
      </c>
      <c r="H6" s="7" t="s">
        <v>74</v>
      </c>
      <c r="I6" s="3">
        <v>21</v>
      </c>
      <c r="J6" s="49" t="str">
        <f t="shared" si="3"/>
        <v>A</v>
      </c>
      <c r="K6" s="23"/>
      <c r="L6" s="3">
        <v>31.3</v>
      </c>
      <c r="M6" s="56" t="str">
        <f t="shared" si="2"/>
        <v>D</v>
      </c>
      <c r="N6" s="1" t="s">
        <v>57</v>
      </c>
      <c r="O6" s="30"/>
      <c r="P6" s="59">
        <f>$O$4*78%</f>
        <v>15.600000000000001</v>
      </c>
      <c r="Q6" s="30" t="s">
        <v>70</v>
      </c>
    </row>
    <row r="7" spans="1:19" ht="12.75" x14ac:dyDescent="0.2">
      <c r="A7" s="4">
        <f t="shared" si="4"/>
        <v>4</v>
      </c>
      <c r="B7" s="15" t="s">
        <v>43</v>
      </c>
      <c r="C7" s="16" t="s">
        <v>44</v>
      </c>
      <c r="D7" s="26">
        <v>3</v>
      </c>
      <c r="E7" s="8">
        <v>2</v>
      </c>
      <c r="F7" s="22">
        <f t="shared" si="0"/>
        <v>5</v>
      </c>
      <c r="G7" s="26">
        <v>19</v>
      </c>
      <c r="H7" s="7" t="s">
        <v>71</v>
      </c>
      <c r="I7" s="3">
        <v>17</v>
      </c>
      <c r="J7" s="49" t="str">
        <f t="shared" si="3"/>
        <v>C</v>
      </c>
      <c r="K7" s="23"/>
      <c r="L7" s="3">
        <f t="shared" si="1"/>
        <v>41</v>
      </c>
      <c r="M7" s="56" t="str">
        <f t="shared" si="2"/>
        <v>A</v>
      </c>
      <c r="N7" s="33" t="s">
        <v>56</v>
      </c>
      <c r="O7" s="30"/>
      <c r="P7" s="59">
        <f>$O$4*71%</f>
        <v>14.2</v>
      </c>
      <c r="Q7" s="30" t="s">
        <v>73</v>
      </c>
    </row>
    <row r="8" spans="1:19" ht="12.75" x14ac:dyDescent="0.2">
      <c r="A8" s="4">
        <f t="shared" si="4"/>
        <v>5</v>
      </c>
      <c r="B8" s="17" t="s">
        <v>7</v>
      </c>
      <c r="C8" s="18" t="s">
        <v>8</v>
      </c>
      <c r="D8" s="26">
        <v>2</v>
      </c>
      <c r="E8" s="8">
        <v>2</v>
      </c>
      <c r="F8" s="22">
        <f t="shared" si="0"/>
        <v>4</v>
      </c>
      <c r="G8" s="26">
        <v>24</v>
      </c>
      <c r="H8" s="46" t="s">
        <v>72</v>
      </c>
      <c r="I8" s="3">
        <v>18</v>
      </c>
      <c r="J8" s="34" t="str">
        <f t="shared" si="3"/>
        <v>B</v>
      </c>
      <c r="K8" s="23"/>
      <c r="L8" s="3">
        <f>F8+G8+I8</f>
        <v>46</v>
      </c>
      <c r="M8" s="56" t="str">
        <f t="shared" si="2"/>
        <v>A</v>
      </c>
      <c r="N8" s="1" t="s">
        <v>66</v>
      </c>
      <c r="O8" s="30"/>
      <c r="P8" s="59">
        <f>$O$4*63%</f>
        <v>12.6</v>
      </c>
      <c r="Q8" s="30" t="s">
        <v>69</v>
      </c>
    </row>
    <row r="9" spans="1:19" ht="12.75" x14ac:dyDescent="0.2">
      <c r="A9" s="4">
        <f t="shared" si="4"/>
        <v>6</v>
      </c>
      <c r="B9" s="17" t="s">
        <v>9</v>
      </c>
      <c r="C9" s="18" t="s">
        <v>10</v>
      </c>
      <c r="D9" s="26">
        <v>1</v>
      </c>
      <c r="E9" s="8">
        <v>1</v>
      </c>
      <c r="F9" s="22">
        <f t="shared" si="0"/>
        <v>2</v>
      </c>
      <c r="G9" s="26">
        <v>18</v>
      </c>
      <c r="H9" s="7" t="s">
        <v>70</v>
      </c>
      <c r="I9" s="3">
        <v>18</v>
      </c>
      <c r="J9" s="49" t="str">
        <f t="shared" si="3"/>
        <v>B</v>
      </c>
      <c r="K9" s="23"/>
      <c r="L9" s="3">
        <f t="shared" si="1"/>
        <v>38</v>
      </c>
      <c r="M9" s="56" t="str">
        <f t="shared" si="2"/>
        <v>B</v>
      </c>
      <c r="N9" s="1" t="s">
        <v>55</v>
      </c>
      <c r="O9" s="30"/>
      <c r="P9" s="59">
        <f>$O$4*58%</f>
        <v>11.6</v>
      </c>
      <c r="Q9" s="30" t="s">
        <v>74</v>
      </c>
    </row>
    <row r="10" spans="1:19" ht="12.75" x14ac:dyDescent="0.2">
      <c r="A10" s="4">
        <f t="shared" si="4"/>
        <v>7</v>
      </c>
      <c r="B10" s="15" t="s">
        <v>61</v>
      </c>
      <c r="C10" s="16" t="s">
        <v>62</v>
      </c>
      <c r="D10" s="26">
        <v>2</v>
      </c>
      <c r="E10" s="8">
        <v>2</v>
      </c>
      <c r="F10" s="22">
        <f t="shared" si="0"/>
        <v>4</v>
      </c>
      <c r="G10" s="26">
        <v>20</v>
      </c>
      <c r="H10" s="7" t="s">
        <v>71</v>
      </c>
      <c r="I10" s="3">
        <v>15</v>
      </c>
      <c r="J10" s="49" t="str">
        <f t="shared" si="3"/>
        <v>D</v>
      </c>
      <c r="K10" s="23"/>
      <c r="L10" s="3">
        <f t="shared" si="1"/>
        <v>39</v>
      </c>
      <c r="M10" s="56" t="str">
        <f t="shared" si="2"/>
        <v>B</v>
      </c>
      <c r="N10" s="5" t="s">
        <v>89</v>
      </c>
      <c r="P10" s="60"/>
      <c r="S10" s="33"/>
    </row>
    <row r="11" spans="1:19" ht="12.75" x14ac:dyDescent="0.2">
      <c r="A11" s="4">
        <f t="shared" si="4"/>
        <v>8</v>
      </c>
      <c r="B11" s="17" t="s">
        <v>11</v>
      </c>
      <c r="C11" s="18" t="s">
        <v>12</v>
      </c>
      <c r="D11" s="26">
        <v>4</v>
      </c>
      <c r="E11" s="8">
        <v>1</v>
      </c>
      <c r="F11" s="22">
        <f t="shared" si="0"/>
        <v>5</v>
      </c>
      <c r="G11" s="26">
        <v>15</v>
      </c>
      <c r="H11" s="7" t="s">
        <v>73</v>
      </c>
      <c r="I11" s="3">
        <v>16</v>
      </c>
      <c r="J11" s="49" t="str">
        <f t="shared" si="3"/>
        <v>C</v>
      </c>
      <c r="K11" s="23"/>
      <c r="L11" s="3">
        <f t="shared" si="1"/>
        <v>36</v>
      </c>
      <c r="M11" s="56" t="str">
        <f t="shared" si="2"/>
        <v>C</v>
      </c>
      <c r="N11" s="1" t="s">
        <v>59</v>
      </c>
      <c r="O11" s="61" t="s">
        <v>88</v>
      </c>
      <c r="P11" s="62"/>
      <c r="Q11" s="62"/>
    </row>
    <row r="12" spans="1:19" ht="12.75" x14ac:dyDescent="0.2">
      <c r="A12" s="4">
        <f t="shared" si="4"/>
        <v>9</v>
      </c>
      <c r="B12" s="52" t="s">
        <v>13</v>
      </c>
      <c r="C12" s="53" t="s">
        <v>14</v>
      </c>
      <c r="D12" s="26"/>
      <c r="E12" s="8"/>
      <c r="F12" s="22">
        <f t="shared" si="0"/>
        <v>0</v>
      </c>
      <c r="G12" s="26"/>
      <c r="H12" s="7"/>
      <c r="I12" s="3"/>
      <c r="J12" s="49" t="str">
        <f t="shared" si="3"/>
        <v>FX</v>
      </c>
      <c r="K12" s="23"/>
      <c r="L12" s="3">
        <f t="shared" si="1"/>
        <v>0</v>
      </c>
      <c r="M12" s="56" t="str">
        <f t="shared" si="2"/>
        <v>FX</v>
      </c>
      <c r="N12" s="1" t="s">
        <v>57</v>
      </c>
      <c r="O12" s="29">
        <v>44</v>
      </c>
      <c r="P12" s="59">
        <f>$O$12*92%</f>
        <v>40.480000000000004</v>
      </c>
      <c r="Q12" s="31" t="s">
        <v>72</v>
      </c>
    </row>
    <row r="13" spans="1:19" ht="12.75" x14ac:dyDescent="0.2">
      <c r="A13" s="4">
        <f t="shared" si="4"/>
        <v>10</v>
      </c>
      <c r="B13" s="17" t="s">
        <v>15</v>
      </c>
      <c r="C13" s="18" t="s">
        <v>16</v>
      </c>
      <c r="D13" s="26"/>
      <c r="E13" s="8"/>
      <c r="F13" s="22">
        <f t="shared" si="0"/>
        <v>0</v>
      </c>
      <c r="G13" s="26">
        <v>24</v>
      </c>
      <c r="H13" s="7" t="s">
        <v>72</v>
      </c>
      <c r="I13" s="3">
        <v>15</v>
      </c>
      <c r="J13" s="49" t="str">
        <f t="shared" si="3"/>
        <v>D</v>
      </c>
      <c r="K13" s="23"/>
      <c r="L13" s="3">
        <f t="shared" si="1"/>
        <v>39</v>
      </c>
      <c r="M13" s="56" t="str">
        <f t="shared" si="2"/>
        <v>B</v>
      </c>
      <c r="N13" s="1" t="s">
        <v>67</v>
      </c>
      <c r="O13" s="30"/>
      <c r="P13" s="59">
        <f>$O$12*85%</f>
        <v>37.4</v>
      </c>
      <c r="Q13" s="32" t="s">
        <v>71</v>
      </c>
    </row>
    <row r="14" spans="1:19" ht="12.75" x14ac:dyDescent="0.2">
      <c r="A14" s="4">
        <f t="shared" si="4"/>
        <v>11</v>
      </c>
      <c r="B14" s="17" t="s">
        <v>17</v>
      </c>
      <c r="C14" s="18" t="s">
        <v>18</v>
      </c>
      <c r="D14" s="26"/>
      <c r="E14" s="8">
        <v>1</v>
      </c>
      <c r="F14" s="22">
        <f t="shared" si="0"/>
        <v>1</v>
      </c>
      <c r="G14" s="26">
        <v>12</v>
      </c>
      <c r="H14" s="7" t="s">
        <v>69</v>
      </c>
      <c r="I14" s="3">
        <v>18</v>
      </c>
      <c r="J14" s="49" t="str">
        <f t="shared" si="3"/>
        <v>B</v>
      </c>
      <c r="K14" s="23"/>
      <c r="L14" s="3">
        <v>31.3</v>
      </c>
      <c r="M14" s="56" t="str">
        <f t="shared" si="2"/>
        <v>D</v>
      </c>
      <c r="N14" s="1" t="s">
        <v>57</v>
      </c>
      <c r="O14" s="30"/>
      <c r="P14" s="59">
        <f>$O$12*78%</f>
        <v>34.32</v>
      </c>
      <c r="Q14" s="31" t="s">
        <v>70</v>
      </c>
    </row>
    <row r="15" spans="1:19" ht="12.75" x14ac:dyDescent="0.2">
      <c r="A15" s="4">
        <f t="shared" si="4"/>
        <v>12</v>
      </c>
      <c r="B15" s="15" t="s">
        <v>47</v>
      </c>
      <c r="C15" s="16" t="s">
        <v>48</v>
      </c>
      <c r="D15" s="26">
        <v>4</v>
      </c>
      <c r="E15" s="8">
        <v>1</v>
      </c>
      <c r="F15" s="22">
        <f t="shared" si="0"/>
        <v>5</v>
      </c>
      <c r="G15" s="26">
        <v>16</v>
      </c>
      <c r="H15" s="46" t="s">
        <v>69</v>
      </c>
      <c r="I15" s="3">
        <v>18</v>
      </c>
      <c r="J15" s="34" t="str">
        <f t="shared" si="3"/>
        <v>B</v>
      </c>
      <c r="K15" s="23"/>
      <c r="L15" s="3">
        <f t="shared" si="1"/>
        <v>39</v>
      </c>
      <c r="M15" s="56" t="str">
        <f t="shared" ref="M15:M28" si="5">IF(L15&gt;$P$12,"A",IF(L15&gt;$P$13,"B",IF(L15&gt;$P$14,"C",IF(L15&gt;$P$15,"D",IF(L15&gt;$P$16,"E","FX")))))</f>
        <v>B</v>
      </c>
      <c r="N15" s="1" t="s">
        <v>66</v>
      </c>
      <c r="O15" s="30"/>
      <c r="P15" s="59">
        <f>$O$12*71%</f>
        <v>31.24</v>
      </c>
      <c r="Q15" s="31" t="s">
        <v>73</v>
      </c>
      <c r="S15" s="33"/>
    </row>
    <row r="16" spans="1:19" ht="12.75" x14ac:dyDescent="0.2">
      <c r="A16" s="4">
        <f t="shared" si="4"/>
        <v>13</v>
      </c>
      <c r="B16" s="17" t="s">
        <v>19</v>
      </c>
      <c r="C16" s="18" t="s">
        <v>20</v>
      </c>
      <c r="D16" s="26">
        <v>1</v>
      </c>
      <c r="E16" s="8">
        <v>3</v>
      </c>
      <c r="F16" s="22">
        <f t="shared" si="0"/>
        <v>4</v>
      </c>
      <c r="G16" s="26">
        <v>8</v>
      </c>
      <c r="H16" s="7" t="s">
        <v>74</v>
      </c>
      <c r="I16" s="3">
        <v>16</v>
      </c>
      <c r="J16" s="49" t="str">
        <f t="shared" si="3"/>
        <v>C</v>
      </c>
      <c r="K16" s="23"/>
      <c r="L16" s="3">
        <f t="shared" si="1"/>
        <v>28</v>
      </c>
      <c r="M16" s="56" t="str">
        <f t="shared" si="5"/>
        <v>E</v>
      </c>
      <c r="N16" s="1" t="s">
        <v>58</v>
      </c>
      <c r="O16" s="30"/>
      <c r="P16" s="59">
        <f>$O$12*63%</f>
        <v>27.72</v>
      </c>
      <c r="Q16" s="31" t="s">
        <v>69</v>
      </c>
    </row>
    <row r="17" spans="1:19" ht="12.75" x14ac:dyDescent="0.2">
      <c r="A17" s="4">
        <f t="shared" si="4"/>
        <v>14</v>
      </c>
      <c r="B17" s="17" t="s">
        <v>21</v>
      </c>
      <c r="C17" s="18" t="s">
        <v>22</v>
      </c>
      <c r="D17" s="26">
        <v>1</v>
      </c>
      <c r="E17" s="8">
        <v>1</v>
      </c>
      <c r="F17" s="22">
        <f t="shared" si="0"/>
        <v>2</v>
      </c>
      <c r="G17" s="26">
        <v>18</v>
      </c>
      <c r="H17" s="7" t="s">
        <v>70</v>
      </c>
      <c r="I17" s="3">
        <v>17</v>
      </c>
      <c r="J17" s="49" t="str">
        <f t="shared" si="3"/>
        <v>C</v>
      </c>
      <c r="K17" s="23"/>
      <c r="L17" s="3">
        <f t="shared" si="1"/>
        <v>37</v>
      </c>
      <c r="M17" s="56" t="str">
        <f t="shared" si="5"/>
        <v>C</v>
      </c>
      <c r="N17" s="1" t="s">
        <v>60</v>
      </c>
      <c r="O17" s="30"/>
      <c r="P17" s="59">
        <f>$O$12*58%</f>
        <v>25.52</v>
      </c>
      <c r="Q17" s="31" t="s">
        <v>74</v>
      </c>
    </row>
    <row r="18" spans="1:19" ht="12.75" x14ac:dyDescent="0.2">
      <c r="A18" s="4">
        <f t="shared" si="4"/>
        <v>15</v>
      </c>
      <c r="B18" s="17" t="s">
        <v>23</v>
      </c>
      <c r="C18" s="18" t="s">
        <v>24</v>
      </c>
      <c r="D18" s="26">
        <v>1</v>
      </c>
      <c r="E18" s="8">
        <v>1</v>
      </c>
      <c r="F18" s="22">
        <f t="shared" si="0"/>
        <v>2</v>
      </c>
      <c r="G18" s="26">
        <v>14</v>
      </c>
      <c r="H18" s="7" t="s">
        <v>73</v>
      </c>
      <c r="I18" s="3">
        <v>19</v>
      </c>
      <c r="J18" s="49" t="str">
        <f t="shared" si="3"/>
        <v>A</v>
      </c>
      <c r="K18" s="23"/>
      <c r="L18" s="3">
        <f t="shared" si="1"/>
        <v>35</v>
      </c>
      <c r="M18" s="56" t="str">
        <f t="shared" si="5"/>
        <v>C</v>
      </c>
      <c r="N18" s="1" t="s">
        <v>59</v>
      </c>
      <c r="P18" s="60"/>
      <c r="Q18" s="29"/>
    </row>
    <row r="19" spans="1:19" ht="12.75" x14ac:dyDescent="0.2">
      <c r="A19" s="4">
        <f t="shared" si="4"/>
        <v>16</v>
      </c>
      <c r="B19" s="17" t="s">
        <v>17</v>
      </c>
      <c r="C19" s="18" t="s">
        <v>25</v>
      </c>
      <c r="D19" s="26">
        <v>2</v>
      </c>
      <c r="E19" s="8">
        <v>3</v>
      </c>
      <c r="F19" s="22">
        <f t="shared" si="0"/>
        <v>5</v>
      </c>
      <c r="G19" s="26">
        <v>22</v>
      </c>
      <c r="H19" s="46" t="s">
        <v>71</v>
      </c>
      <c r="I19" s="3">
        <v>19</v>
      </c>
      <c r="J19" s="34" t="str">
        <f t="shared" si="3"/>
        <v>A</v>
      </c>
      <c r="K19" s="23"/>
      <c r="L19" s="3">
        <f t="shared" si="1"/>
        <v>46</v>
      </c>
      <c r="M19" s="56" t="str">
        <f t="shared" si="5"/>
        <v>A</v>
      </c>
      <c r="N19" s="1" t="s">
        <v>45</v>
      </c>
      <c r="P19" s="60"/>
      <c r="Q19" s="29"/>
    </row>
    <row r="20" spans="1:19" ht="12.75" x14ac:dyDescent="0.2">
      <c r="A20" s="4">
        <f t="shared" si="4"/>
        <v>17</v>
      </c>
      <c r="B20" s="15" t="s">
        <v>49</v>
      </c>
      <c r="C20" s="16" t="s">
        <v>50</v>
      </c>
      <c r="D20" s="26">
        <v>2</v>
      </c>
      <c r="E20" s="8">
        <v>2</v>
      </c>
      <c r="F20" s="22">
        <f t="shared" si="0"/>
        <v>4</v>
      </c>
      <c r="G20" s="26">
        <v>17</v>
      </c>
      <c r="H20" s="46" t="s">
        <v>69</v>
      </c>
      <c r="I20" s="3">
        <v>18</v>
      </c>
      <c r="J20" s="34" t="str">
        <f t="shared" si="3"/>
        <v>B</v>
      </c>
      <c r="K20" s="23"/>
      <c r="L20" s="3">
        <f t="shared" si="1"/>
        <v>39</v>
      </c>
      <c r="M20" s="56" t="str">
        <f t="shared" si="5"/>
        <v>B</v>
      </c>
      <c r="N20" s="1" t="s">
        <v>87</v>
      </c>
      <c r="P20" s="60"/>
      <c r="Q20" s="29"/>
      <c r="S20" s="33"/>
    </row>
    <row r="21" spans="1:19" ht="12.75" x14ac:dyDescent="0.2">
      <c r="A21" s="4">
        <f t="shared" si="4"/>
        <v>18</v>
      </c>
      <c r="B21" s="17" t="s">
        <v>64</v>
      </c>
      <c r="C21" s="18" t="s">
        <v>65</v>
      </c>
      <c r="D21" s="26"/>
      <c r="E21" s="8">
        <v>2</v>
      </c>
      <c r="F21" s="22">
        <f t="shared" si="0"/>
        <v>2</v>
      </c>
      <c r="G21" s="26">
        <v>10</v>
      </c>
      <c r="H21" s="7" t="s">
        <v>74</v>
      </c>
      <c r="I21" s="3">
        <v>18</v>
      </c>
      <c r="J21" s="49" t="str">
        <f t="shared" si="3"/>
        <v>B</v>
      </c>
      <c r="K21" s="23"/>
      <c r="L21" s="3">
        <v>31.3</v>
      </c>
      <c r="M21" s="56" t="str">
        <f t="shared" si="5"/>
        <v>D</v>
      </c>
      <c r="N21" s="5" t="s">
        <v>89</v>
      </c>
      <c r="P21" s="60"/>
      <c r="Q21" s="29"/>
    </row>
    <row r="22" spans="1:19" ht="12.75" x14ac:dyDescent="0.2">
      <c r="A22" s="4">
        <f t="shared" si="4"/>
        <v>19</v>
      </c>
      <c r="B22" s="17" t="s">
        <v>26</v>
      </c>
      <c r="C22" s="18" t="s">
        <v>27</v>
      </c>
      <c r="D22" s="26">
        <v>8</v>
      </c>
      <c r="E22" s="8">
        <v>3</v>
      </c>
      <c r="F22" s="22">
        <f t="shared" si="0"/>
        <v>11</v>
      </c>
      <c r="G22" s="26">
        <v>15</v>
      </c>
      <c r="H22" s="7" t="s">
        <v>69</v>
      </c>
      <c r="I22" s="3">
        <v>18</v>
      </c>
      <c r="J22" s="49" t="str">
        <f t="shared" si="3"/>
        <v>B</v>
      </c>
      <c r="K22" s="23"/>
      <c r="L22" s="3">
        <f t="shared" si="1"/>
        <v>44</v>
      </c>
      <c r="M22" s="56" t="str">
        <f t="shared" si="5"/>
        <v>A</v>
      </c>
      <c r="N22" s="1" t="s">
        <v>55</v>
      </c>
      <c r="P22" s="60"/>
      <c r="Q22" s="29"/>
    </row>
    <row r="23" spans="1:19" ht="12.75" x14ac:dyDescent="0.2">
      <c r="A23" s="4">
        <f t="shared" si="4"/>
        <v>20</v>
      </c>
      <c r="B23" s="15" t="s">
        <v>11</v>
      </c>
      <c r="C23" s="16" t="s">
        <v>51</v>
      </c>
      <c r="D23" s="26">
        <v>1</v>
      </c>
      <c r="E23" s="8">
        <v>2</v>
      </c>
      <c r="F23" s="22">
        <f t="shared" si="0"/>
        <v>3</v>
      </c>
      <c r="G23" s="26">
        <v>20</v>
      </c>
      <c r="H23" s="46" t="s">
        <v>73</v>
      </c>
      <c r="I23" s="3">
        <v>19</v>
      </c>
      <c r="J23" s="34" t="str">
        <f t="shared" si="3"/>
        <v>A</v>
      </c>
      <c r="K23" s="23"/>
      <c r="L23" s="3">
        <f t="shared" si="1"/>
        <v>42</v>
      </c>
      <c r="M23" s="56" t="str">
        <f t="shared" si="5"/>
        <v>A</v>
      </c>
      <c r="N23" s="1" t="s">
        <v>66</v>
      </c>
      <c r="P23" s="60"/>
      <c r="Q23" s="29"/>
      <c r="S23" s="33"/>
    </row>
    <row r="24" spans="1:19" ht="12.75" x14ac:dyDescent="0.2">
      <c r="A24" s="4">
        <f t="shared" si="4"/>
        <v>21</v>
      </c>
      <c r="B24" s="15" t="s">
        <v>49</v>
      </c>
      <c r="C24" s="16" t="s">
        <v>52</v>
      </c>
      <c r="D24" s="26">
        <v>1</v>
      </c>
      <c r="E24" s="8">
        <v>1</v>
      </c>
      <c r="F24" s="22">
        <f t="shared" si="0"/>
        <v>2</v>
      </c>
      <c r="G24" s="26">
        <v>19</v>
      </c>
      <c r="H24" s="7" t="s">
        <v>71</v>
      </c>
      <c r="I24" s="3">
        <v>17</v>
      </c>
      <c r="J24" s="49" t="str">
        <f t="shared" si="3"/>
        <v>C</v>
      </c>
      <c r="K24" s="23"/>
      <c r="L24" s="3">
        <f t="shared" si="1"/>
        <v>38</v>
      </c>
      <c r="M24" s="56" t="str">
        <f t="shared" si="5"/>
        <v>B</v>
      </c>
      <c r="N24" s="33" t="s">
        <v>60</v>
      </c>
      <c r="P24" s="60"/>
      <c r="Q24" s="29"/>
    </row>
    <row r="25" spans="1:19" ht="12.75" x14ac:dyDescent="0.2">
      <c r="A25" s="4">
        <f t="shared" si="4"/>
        <v>22</v>
      </c>
      <c r="B25" s="15" t="s">
        <v>47</v>
      </c>
      <c r="C25" s="16" t="s">
        <v>63</v>
      </c>
      <c r="D25" s="26">
        <v>4</v>
      </c>
      <c r="E25" s="8">
        <v>2</v>
      </c>
      <c r="F25" s="22">
        <f t="shared" si="0"/>
        <v>6</v>
      </c>
      <c r="G25" s="26">
        <v>22</v>
      </c>
      <c r="H25" s="7" t="s">
        <v>72</v>
      </c>
      <c r="I25" s="3">
        <v>9</v>
      </c>
      <c r="J25" s="49" t="str">
        <f t="shared" si="3"/>
        <v>FX</v>
      </c>
      <c r="K25" s="23"/>
      <c r="L25" s="3">
        <f t="shared" si="1"/>
        <v>37</v>
      </c>
      <c r="M25" s="56" t="str">
        <f t="shared" si="5"/>
        <v>C</v>
      </c>
      <c r="N25" s="1" t="s">
        <v>55</v>
      </c>
      <c r="P25" s="60"/>
      <c r="Q25" s="29"/>
      <c r="S25" s="33"/>
    </row>
    <row r="26" spans="1:19" ht="12.75" x14ac:dyDescent="0.2">
      <c r="A26" s="4">
        <f t="shared" si="4"/>
        <v>23</v>
      </c>
      <c r="B26" s="17" t="s">
        <v>28</v>
      </c>
      <c r="C26" s="18" t="s">
        <v>29</v>
      </c>
      <c r="D26" s="26">
        <v>7</v>
      </c>
      <c r="E26" s="8">
        <v>4</v>
      </c>
      <c r="F26" s="22">
        <f t="shared" si="0"/>
        <v>11</v>
      </c>
      <c r="G26" s="26">
        <v>22</v>
      </c>
      <c r="H26" s="7" t="s">
        <v>72</v>
      </c>
      <c r="I26" s="3">
        <v>23</v>
      </c>
      <c r="J26" s="49" t="str">
        <f t="shared" si="3"/>
        <v>A</v>
      </c>
      <c r="K26" s="23"/>
      <c r="L26" s="3">
        <f t="shared" si="1"/>
        <v>56</v>
      </c>
      <c r="M26" s="56" t="str">
        <f t="shared" si="5"/>
        <v>A</v>
      </c>
      <c r="N26" s="1" t="s">
        <v>56</v>
      </c>
      <c r="P26" s="60"/>
      <c r="Q26" s="29"/>
    </row>
    <row r="27" spans="1:19" ht="12.75" x14ac:dyDescent="0.2">
      <c r="A27" s="4">
        <f t="shared" si="4"/>
        <v>24</v>
      </c>
      <c r="B27" s="17" t="s">
        <v>30</v>
      </c>
      <c r="C27" s="18" t="s">
        <v>31</v>
      </c>
      <c r="D27" s="26">
        <v>4</v>
      </c>
      <c r="E27" s="8">
        <v>4</v>
      </c>
      <c r="F27" s="22">
        <f t="shared" si="0"/>
        <v>8</v>
      </c>
      <c r="G27" s="26">
        <v>18</v>
      </c>
      <c r="H27" s="7" t="s">
        <v>70</v>
      </c>
      <c r="I27" s="3">
        <v>20</v>
      </c>
      <c r="J27" s="49" t="str">
        <f t="shared" si="3"/>
        <v>A</v>
      </c>
      <c r="K27" s="23"/>
      <c r="L27" s="3">
        <f t="shared" si="1"/>
        <v>46</v>
      </c>
      <c r="M27" s="56" t="str">
        <f t="shared" si="5"/>
        <v>A</v>
      </c>
      <c r="N27" s="1" t="s">
        <v>59</v>
      </c>
      <c r="P27" s="60"/>
      <c r="Q27" s="29"/>
    </row>
    <row r="28" spans="1:19" ht="12.75" x14ac:dyDescent="0.2">
      <c r="A28" s="4">
        <f t="shared" si="4"/>
        <v>25</v>
      </c>
      <c r="B28" s="15" t="s">
        <v>53</v>
      </c>
      <c r="C28" s="16" t="s">
        <v>54</v>
      </c>
      <c r="D28" s="26">
        <v>1</v>
      </c>
      <c r="E28" s="8">
        <v>3</v>
      </c>
      <c r="F28" s="22">
        <f t="shared" si="0"/>
        <v>4</v>
      </c>
      <c r="G28" s="26">
        <v>16</v>
      </c>
      <c r="H28" s="46" t="s">
        <v>74</v>
      </c>
      <c r="I28" s="3">
        <v>19</v>
      </c>
      <c r="J28" s="34" t="str">
        <f t="shared" si="3"/>
        <v>A</v>
      </c>
      <c r="K28" s="23"/>
      <c r="L28" s="3">
        <f t="shared" si="1"/>
        <v>39</v>
      </c>
      <c r="M28" s="56" t="str">
        <f t="shared" si="5"/>
        <v>B</v>
      </c>
      <c r="N28" s="1" t="s">
        <v>66</v>
      </c>
      <c r="O28" s="1"/>
      <c r="P28" s="60"/>
      <c r="Q28" s="29"/>
      <c r="S28" s="33"/>
    </row>
    <row r="29" spans="1:19" ht="12.75" x14ac:dyDescent="0.2">
      <c r="A29" s="4">
        <f t="shared" si="4"/>
        <v>26</v>
      </c>
      <c r="B29" s="17" t="s">
        <v>32</v>
      </c>
      <c r="C29" s="18" t="s">
        <v>33</v>
      </c>
      <c r="D29" s="26">
        <v>2</v>
      </c>
      <c r="E29" s="8">
        <v>4</v>
      </c>
      <c r="F29" s="22">
        <f t="shared" si="0"/>
        <v>6</v>
      </c>
      <c r="G29" s="26">
        <v>23</v>
      </c>
      <c r="H29" s="7" t="s">
        <v>72</v>
      </c>
      <c r="I29" s="3">
        <v>22</v>
      </c>
      <c r="J29" s="49" t="str">
        <f t="shared" si="3"/>
        <v>A</v>
      </c>
      <c r="K29" s="23"/>
      <c r="L29" s="3">
        <f t="shared" si="1"/>
        <v>51</v>
      </c>
      <c r="M29" s="56" t="str">
        <f>IF(L29&gt;$P$12,"A",IF(L29&gt;$P$13,"B",IF(L29&gt;$P$14,"C",IF(L29&gt;$P$15,"D",IF(L29&gt;$P$16,"E","FX")))))</f>
        <v>A</v>
      </c>
      <c r="N29" s="1"/>
      <c r="O29" s="1"/>
      <c r="P29" s="60"/>
      <c r="Q29" s="29"/>
    </row>
    <row r="30" spans="1:19" ht="12.75" x14ac:dyDescent="0.2">
      <c r="A30" s="4">
        <f t="shared" si="4"/>
        <v>27</v>
      </c>
      <c r="B30" s="17" t="s">
        <v>34</v>
      </c>
      <c r="C30" s="18" t="s">
        <v>35</v>
      </c>
      <c r="D30" s="26">
        <v>2</v>
      </c>
      <c r="E30" s="8">
        <v>1</v>
      </c>
      <c r="F30" s="22">
        <f t="shared" si="0"/>
        <v>3</v>
      </c>
      <c r="G30" s="26">
        <v>16</v>
      </c>
      <c r="H30" s="7" t="s">
        <v>70</v>
      </c>
      <c r="I30" s="3">
        <v>17</v>
      </c>
      <c r="J30" s="49" t="str">
        <f t="shared" si="3"/>
        <v>C</v>
      </c>
      <c r="K30" s="23"/>
      <c r="L30" s="3">
        <f t="shared" si="1"/>
        <v>36</v>
      </c>
      <c r="M30" s="56" t="str">
        <f>IF(L30&gt;$P$12,"A",IF(L30&gt;$P$13,"B",IF(L30&gt;$P$14,"C",IF(L30&gt;$P$15,"D",IF(L30&gt;$P$16,"E","FX")))))</f>
        <v>C</v>
      </c>
      <c r="N30" s="1"/>
      <c r="O30" s="1"/>
      <c r="P30" s="60"/>
      <c r="Q30" s="29"/>
    </row>
    <row r="31" spans="1:19" ht="12.75" x14ac:dyDescent="0.2">
      <c r="A31" s="4">
        <f t="shared" si="4"/>
        <v>28</v>
      </c>
      <c r="B31" s="17" t="s">
        <v>36</v>
      </c>
      <c r="C31" s="18" t="s">
        <v>37</v>
      </c>
      <c r="D31" s="26">
        <v>1</v>
      </c>
      <c r="E31" s="8">
        <v>1</v>
      </c>
      <c r="F31" s="22">
        <f t="shared" si="0"/>
        <v>2</v>
      </c>
      <c r="G31" s="26">
        <v>9</v>
      </c>
      <c r="H31" s="7" t="s">
        <v>74</v>
      </c>
      <c r="I31" s="3">
        <v>5</v>
      </c>
      <c r="J31" s="49" t="str">
        <f t="shared" si="3"/>
        <v>FX</v>
      </c>
      <c r="K31" s="23"/>
      <c r="L31" s="3">
        <f t="shared" si="1"/>
        <v>16</v>
      </c>
      <c r="M31" s="56" t="str">
        <f>IF(L31&gt;$P$12,"A",IF(L31&gt;$P$13,"B",IF(L31&gt;$P$14,"C",IF(L31&gt;$P$15,"D",IF(L31&gt;$P$16,"E","FX")))))</f>
        <v>FX</v>
      </c>
      <c r="N31" s="1"/>
      <c r="O31" s="1"/>
      <c r="P31" s="60"/>
      <c r="Q31" s="29"/>
    </row>
    <row r="32" spans="1:19" ht="12.75" x14ac:dyDescent="0.2">
      <c r="A32" s="4">
        <f t="shared" si="4"/>
        <v>29</v>
      </c>
      <c r="B32" s="17" t="s">
        <v>38</v>
      </c>
      <c r="C32" s="18" t="s">
        <v>39</v>
      </c>
      <c r="D32" s="26">
        <v>1</v>
      </c>
      <c r="E32" s="8">
        <v>1</v>
      </c>
      <c r="F32" s="22">
        <f t="shared" si="0"/>
        <v>2</v>
      </c>
      <c r="G32" s="26">
        <v>13</v>
      </c>
      <c r="H32" s="7" t="s">
        <v>69</v>
      </c>
      <c r="I32" s="3">
        <v>15</v>
      </c>
      <c r="J32" s="49" t="str">
        <f t="shared" si="3"/>
        <v>D</v>
      </c>
      <c r="K32" s="23"/>
      <c r="L32" s="3">
        <v>31.3</v>
      </c>
      <c r="M32" s="56" t="str">
        <f>IF(L32&gt;$P$12,"A",IF(L32&gt;$P$13,"B",IF(L32&gt;$P$14,"C",IF(L32&gt;$P$15,"D",IF(L32&gt;$P$16,"E","FX")))))</f>
        <v>D</v>
      </c>
      <c r="N32" s="1"/>
      <c r="O32" s="1"/>
      <c r="P32" s="60"/>
      <c r="Q32" s="29"/>
    </row>
    <row r="33" spans="1:17" ht="13.5" thickBot="1" x14ac:dyDescent="0.25">
      <c r="A33" s="4">
        <f t="shared" si="4"/>
        <v>30</v>
      </c>
      <c r="B33" s="19" t="s">
        <v>40</v>
      </c>
      <c r="C33" s="20" t="s">
        <v>41</v>
      </c>
      <c r="D33" s="27">
        <v>7</v>
      </c>
      <c r="E33" s="40">
        <v>4</v>
      </c>
      <c r="F33" s="41">
        <f t="shared" si="0"/>
        <v>11</v>
      </c>
      <c r="G33" s="27">
        <v>24</v>
      </c>
      <c r="H33" s="47" t="s">
        <v>72</v>
      </c>
      <c r="I33" s="28">
        <v>20</v>
      </c>
      <c r="J33" s="42" t="str">
        <f t="shared" si="3"/>
        <v>A</v>
      </c>
      <c r="K33" s="43"/>
      <c r="L33" s="28">
        <f t="shared" si="1"/>
        <v>55</v>
      </c>
      <c r="M33" s="57" t="str">
        <f>IF(L33&gt;$P$12,"A",IF(L33&gt;$P$13,"B",IF(L33&gt;$P$14,"C",IF(L33&gt;$P$15,"D",IF(L33&gt;$P$16,"E","FX")))))</f>
        <v>A</v>
      </c>
      <c r="N33" s="1"/>
      <c r="O33" s="1"/>
      <c r="P33" s="60"/>
      <c r="Q33" s="29"/>
    </row>
    <row r="34" spans="1:17" x14ac:dyDescent="0.2">
      <c r="F34" s="50">
        <v>4</v>
      </c>
      <c r="G34" s="50">
        <v>20</v>
      </c>
      <c r="I34" s="50">
        <v>20</v>
      </c>
    </row>
    <row r="35" spans="1:17" ht="12.75" thickBot="1" x14ac:dyDescent="0.25">
      <c r="F35" s="51" t="s">
        <v>86</v>
      </c>
      <c r="G35" s="51" t="s">
        <v>86</v>
      </c>
      <c r="I35" s="51" t="s">
        <v>86</v>
      </c>
    </row>
  </sheetData>
  <mergeCells count="6">
    <mergeCell ref="O11:Q11"/>
    <mergeCell ref="O3:Q3"/>
    <mergeCell ref="D1:M1"/>
    <mergeCell ref="D2:F2"/>
    <mergeCell ref="G2:J2"/>
    <mergeCell ref="K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Analytická geom. - štud.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</dc:creator>
  <cp:lastModifiedBy>Hanzel Pavol</cp:lastModifiedBy>
  <dcterms:created xsi:type="dcterms:W3CDTF">2024-02-01T09:38:45Z</dcterms:created>
  <dcterms:modified xsi:type="dcterms:W3CDTF">2024-05-15T08:55:08Z</dcterms:modified>
</cp:coreProperties>
</file>