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zel\Documents\Aritmetika\"/>
    </mc:Choice>
  </mc:AlternateContent>
  <xr:revisionPtr revIDLastSave="0" documentId="8_{7C5686FA-43D3-47C5-BA85-848D246EA702}" xr6:coauthVersionLast="47" xr6:coauthVersionMax="47" xr10:uidLastSave="{00000000-0000-0000-0000-000000000000}"/>
  <bookViews>
    <workbookView xWindow="2385" yWindow="1065" windowWidth="22590" windowHeight="13740" xr2:uid="{00000000-000D-0000-FFFF-FFFF00000000}"/>
  </bookViews>
  <sheets>
    <sheet name="Sheet1" sheetId="1" r:id="rId1"/>
  </sheets>
  <definedNames>
    <definedName name="_xlnm._FilterDatabase" localSheetId="0" hidden="1">Sheet1!$B$3:$AE$3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3" i="1" l="1"/>
  <c r="Y23" i="1"/>
  <c r="J23" i="1" s="1"/>
  <c r="Z23" i="1"/>
  <c r="S23" i="1" s="1"/>
  <c r="AB23" i="1"/>
  <c r="W24" i="1"/>
  <c r="N24" i="1" s="1"/>
  <c r="Y24" i="1"/>
  <c r="Z24" i="1"/>
  <c r="S24" i="1" s="1"/>
  <c r="AB24" i="1"/>
  <c r="AD24" i="1"/>
  <c r="AE24" i="1"/>
  <c r="G6" i="1"/>
  <c r="T29" i="1"/>
  <c r="AD23" i="1"/>
  <c r="AE23" i="1" s="1"/>
  <c r="U23" i="1"/>
  <c r="U24" i="1"/>
  <c r="N23" i="1"/>
  <c r="J24" i="1"/>
  <c r="Q23" i="1"/>
  <c r="Q24" i="1"/>
  <c r="G23" i="1"/>
  <c r="L23" i="1" s="1"/>
  <c r="T23" i="1" s="1"/>
  <c r="G24" i="1"/>
  <c r="L24" i="1" s="1"/>
  <c r="P29" i="1"/>
  <c r="Q9" i="1" s="1"/>
  <c r="E23" i="1"/>
  <c r="E24" i="1"/>
  <c r="Q6" i="1"/>
  <c r="Q7" i="1"/>
  <c r="Q8" i="1"/>
  <c r="Q10" i="1"/>
  <c r="Q11" i="1"/>
  <c r="Q12" i="1"/>
  <c r="Q13" i="1"/>
  <c r="Q14" i="1"/>
  <c r="Q15" i="1"/>
  <c r="Q16" i="1"/>
  <c r="Q18" i="1"/>
  <c r="Q19" i="1"/>
  <c r="Q20" i="1"/>
  <c r="Q21" i="1"/>
  <c r="Q22" i="1"/>
  <c r="L29" i="1"/>
  <c r="E36" i="1"/>
  <c r="F29" i="1" s="1"/>
  <c r="Y6" i="1"/>
  <c r="J6" i="1" s="1"/>
  <c r="Z6" i="1"/>
  <c r="S6" i="1" s="1"/>
  <c r="Y7" i="1"/>
  <c r="J7" i="1" s="1"/>
  <c r="Z7" i="1"/>
  <c r="S7" i="1" s="1"/>
  <c r="Y8" i="1"/>
  <c r="Z8" i="1"/>
  <c r="S8" i="1" s="1"/>
  <c r="Y9" i="1"/>
  <c r="J9" i="1" s="1"/>
  <c r="Z9" i="1"/>
  <c r="S9" i="1" s="1"/>
  <c r="Y10" i="1"/>
  <c r="J10" i="1" s="1"/>
  <c r="Z10" i="1"/>
  <c r="Y11" i="1"/>
  <c r="J11" i="1" s="1"/>
  <c r="Z11" i="1"/>
  <c r="S11" i="1" s="1"/>
  <c r="Y12" i="1"/>
  <c r="J12" i="1" s="1"/>
  <c r="Z12" i="1"/>
  <c r="S12" i="1" s="1"/>
  <c r="Y13" i="1"/>
  <c r="J13" i="1" s="1"/>
  <c r="Z13" i="1"/>
  <c r="S13" i="1" s="1"/>
  <c r="Y14" i="1"/>
  <c r="J14" i="1" s="1"/>
  <c r="Z14" i="1"/>
  <c r="S14" i="1" s="1"/>
  <c r="Y15" i="1"/>
  <c r="J15" i="1" s="1"/>
  <c r="Z15" i="1"/>
  <c r="S15" i="1" s="1"/>
  <c r="Y16" i="1"/>
  <c r="J16" i="1" s="1"/>
  <c r="Z16" i="1"/>
  <c r="S16" i="1" s="1"/>
  <c r="Y18" i="1"/>
  <c r="J18" i="1" s="1"/>
  <c r="Z18" i="1"/>
  <c r="S18" i="1" s="1"/>
  <c r="Y19" i="1"/>
  <c r="J19" i="1" s="1"/>
  <c r="Z19" i="1"/>
  <c r="S19" i="1" s="1"/>
  <c r="Y20" i="1"/>
  <c r="J20" i="1" s="1"/>
  <c r="Z20" i="1"/>
  <c r="S20" i="1" s="1"/>
  <c r="S10" i="1"/>
  <c r="J8" i="1"/>
  <c r="E6" i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AF34" i="1"/>
  <c r="E5" i="1"/>
  <c r="F42" i="1"/>
  <c r="E42" i="1"/>
  <c r="Y22" i="1"/>
  <c r="J22" i="1" s="1"/>
  <c r="Z22" i="1"/>
  <c r="S22" i="1" s="1"/>
  <c r="T24" i="1" l="1"/>
  <c r="G5" i="1"/>
  <c r="G20" i="1"/>
  <c r="L20" i="1" s="1"/>
  <c r="W20" i="1" s="1"/>
  <c r="N20" i="1" s="1"/>
  <c r="G9" i="1"/>
  <c r="L9" i="1" s="1"/>
  <c r="G15" i="1"/>
  <c r="L15" i="1" s="1"/>
  <c r="G14" i="1"/>
  <c r="L14" i="1" s="1"/>
  <c r="W14" i="1" s="1"/>
  <c r="N14" i="1" s="1"/>
  <c r="G10" i="1"/>
  <c r="L10" i="1" s="1"/>
  <c r="W10" i="1" s="1"/>
  <c r="N10" i="1" s="1"/>
  <c r="G19" i="1"/>
  <c r="L19" i="1" s="1"/>
  <c r="G8" i="1"/>
  <c r="L8" i="1" s="1"/>
  <c r="W8" i="1" s="1"/>
  <c r="N8" i="1" s="1"/>
  <c r="G18" i="1"/>
  <c r="L18" i="1" s="1"/>
  <c r="G12" i="1"/>
  <c r="L12" i="1" s="1"/>
  <c r="G7" i="1"/>
  <c r="L7" i="1" s="1"/>
  <c r="G22" i="1"/>
  <c r="L22" i="1" s="1"/>
  <c r="G16" i="1"/>
  <c r="L16" i="1" s="1"/>
  <c r="G11" i="1"/>
  <c r="L11" i="1" s="1"/>
  <c r="L6" i="1"/>
  <c r="G21" i="1"/>
  <c r="L21" i="1" s="1"/>
  <c r="G13" i="1"/>
  <c r="L13" i="1" s="1"/>
  <c r="D31" i="1"/>
  <c r="Q5" i="1"/>
  <c r="T10" i="1" l="1"/>
  <c r="AB10" i="1" s="1"/>
  <c r="U10" i="1" s="1"/>
  <c r="AD6" i="1"/>
  <c r="AE6" i="1" s="1"/>
  <c r="AD8" i="1"/>
  <c r="AE8" i="1" s="1"/>
  <c r="AD10" i="1"/>
  <c r="AE10" i="1" s="1"/>
  <c r="AD12" i="1"/>
  <c r="AE12" i="1" s="1"/>
  <c r="AD14" i="1"/>
  <c r="AE14" i="1" s="1"/>
  <c r="AD16" i="1"/>
  <c r="AE16" i="1" s="1"/>
  <c r="AD18" i="1"/>
  <c r="AE18" i="1" s="1"/>
  <c r="AD20" i="1"/>
  <c r="AE20" i="1" s="1"/>
  <c r="AD22" i="1"/>
  <c r="AE22" i="1" s="1"/>
  <c r="AD5" i="1"/>
  <c r="AE5" i="1" s="1"/>
  <c r="AD7" i="1"/>
  <c r="AE7" i="1" s="1"/>
  <c r="AD9" i="1"/>
  <c r="AE9" i="1" s="1"/>
  <c r="AD11" i="1"/>
  <c r="AE11" i="1" s="1"/>
  <c r="AD13" i="1"/>
  <c r="AE13" i="1" s="1"/>
  <c r="AD15" i="1"/>
  <c r="AE15" i="1" s="1"/>
  <c r="AD19" i="1"/>
  <c r="AE19" i="1" s="1"/>
  <c r="AD21" i="1"/>
  <c r="AE21" i="1" s="1"/>
  <c r="AD26" i="1"/>
  <c r="AE26" i="1" s="1"/>
  <c r="T14" i="1"/>
  <c r="AB14" i="1" s="1"/>
  <c r="U14" i="1" s="1"/>
  <c r="T20" i="1"/>
  <c r="AB20" i="1" s="1"/>
  <c r="U20" i="1" s="1"/>
  <c r="W19" i="1"/>
  <c r="N19" i="1" s="1"/>
  <c r="T19" i="1"/>
  <c r="AB19" i="1" s="1"/>
  <c r="U19" i="1" s="1"/>
  <c r="T8" i="1"/>
  <c r="AB8" i="1" s="1"/>
  <c r="U8" i="1" s="1"/>
  <c r="T12" i="1"/>
  <c r="AB12" i="1" s="1"/>
  <c r="U12" i="1" s="1"/>
  <c r="W12" i="1"/>
  <c r="N12" i="1" s="1"/>
  <c r="W11" i="1"/>
  <c r="N11" i="1" s="1"/>
  <c r="T11" i="1"/>
  <c r="AB11" i="1" s="1"/>
  <c r="U11" i="1" s="1"/>
  <c r="T9" i="1"/>
  <c r="AB9" i="1" s="1"/>
  <c r="U9" i="1" s="1"/>
  <c r="W9" i="1"/>
  <c r="N9" i="1" s="1"/>
  <c r="W13" i="1"/>
  <c r="N13" i="1" s="1"/>
  <c r="T13" i="1"/>
  <c r="AB13" i="1" s="1"/>
  <c r="U13" i="1" s="1"/>
  <c r="T6" i="1"/>
  <c r="AB6" i="1" s="1"/>
  <c r="U6" i="1" s="1"/>
  <c r="W6" i="1"/>
  <c r="N6" i="1" s="1"/>
  <c r="W7" i="1"/>
  <c r="N7" i="1" s="1"/>
  <c r="T7" i="1"/>
  <c r="AB7" i="1" s="1"/>
  <c r="U7" i="1" s="1"/>
  <c r="W18" i="1"/>
  <c r="N18" i="1" s="1"/>
  <c r="T18" i="1"/>
  <c r="AB18" i="1" s="1"/>
  <c r="U18" i="1" s="1"/>
  <c r="W15" i="1"/>
  <c r="N15" i="1" s="1"/>
  <c r="T15" i="1"/>
  <c r="AB15" i="1" s="1"/>
  <c r="U15" i="1" s="1"/>
  <c r="T16" i="1"/>
  <c r="AB16" i="1" s="1"/>
  <c r="U16" i="1" s="1"/>
  <c r="W16" i="1"/>
  <c r="N16" i="1" s="1"/>
  <c r="W22" i="1"/>
  <c r="N22" i="1" s="1"/>
  <c r="T22" i="1"/>
  <c r="AB22" i="1" s="1"/>
  <c r="U22" i="1" s="1"/>
  <c r="Z21" i="1"/>
  <c r="Z5" i="1"/>
  <c r="Y21" i="1" l="1"/>
  <c r="J21" i="1" s="1"/>
  <c r="Y5" i="1"/>
  <c r="J5" i="1" s="1"/>
  <c r="S21" i="1"/>
  <c r="S5" i="1"/>
  <c r="L5" i="1" l="1"/>
  <c r="W21" i="1" l="1"/>
  <c r="N21" i="1" s="1"/>
  <c r="W5" i="1"/>
  <c r="T5" i="1"/>
  <c r="AB5" i="1" s="1"/>
  <c r="N5" i="1" l="1"/>
  <c r="T21" i="1"/>
  <c r="AB21" i="1" s="1"/>
  <c r="U5" i="1" l="1"/>
  <c r="U21" i="1"/>
</calcChain>
</file>

<file path=xl/sharedStrings.xml><?xml version="1.0" encoding="utf-8"?>
<sst xmlns="http://schemas.openxmlformats.org/spreadsheetml/2006/main" count="90" uniqueCount="80">
  <si>
    <t>Krstné meno</t>
  </si>
  <si>
    <t>Priezvisko</t>
  </si>
  <si>
    <t>Plus body</t>
  </si>
  <si>
    <t>Váha 3</t>
  </si>
  <si>
    <t>Súčet</t>
  </si>
  <si>
    <t>Známka</t>
  </si>
  <si>
    <t>Prepočítané</t>
  </si>
  <si>
    <t>Písom. 1</t>
  </si>
  <si>
    <t>Písom. Sk.</t>
  </si>
  <si>
    <t>DU -1. časť</t>
  </si>
  <si>
    <t>DU -2. časť</t>
  </si>
  <si>
    <t>Prieb</t>
  </si>
  <si>
    <t>Pis1</t>
  </si>
  <si>
    <t>Skúš</t>
  </si>
  <si>
    <t>Pis2</t>
  </si>
  <si>
    <t>Súčet sem.</t>
  </si>
  <si>
    <t>Cvičenie</t>
  </si>
  <si>
    <t>Záverečná známka</t>
  </si>
  <si>
    <t>Zuzana</t>
  </si>
  <si>
    <t>Anuar</t>
  </si>
  <si>
    <t>Kurbanov</t>
  </si>
  <si>
    <t>Timea</t>
  </si>
  <si>
    <t>Zadaj</t>
  </si>
  <si>
    <t>®</t>
  </si>
  <si>
    <t>Aktual. Sem.</t>
  </si>
  <si>
    <t xml:space="preserve">  max</t>
  </si>
  <si>
    <t>max</t>
  </si>
  <si>
    <t xml:space="preserve">max </t>
  </si>
  <si>
    <t xml:space="preserve"> max</t>
  </si>
  <si>
    <t>DU1+DU2</t>
  </si>
  <si>
    <t>max        9 b.</t>
  </si>
  <si>
    <t>Váhy</t>
  </si>
  <si>
    <t>Sem. Práca</t>
  </si>
  <si>
    <t>Písomka 1</t>
  </si>
  <si>
    <t>Písomka 2</t>
  </si>
  <si>
    <t>Téma8</t>
  </si>
  <si>
    <t>Lucia</t>
  </si>
  <si>
    <t>Matej</t>
  </si>
  <si>
    <t>Téma9</t>
  </si>
  <si>
    <t>Téma10</t>
  </si>
  <si>
    <r>
      <t xml:space="preserve">Hodnotenie - </t>
    </r>
    <r>
      <rPr>
        <b/>
        <sz val="10"/>
        <color theme="8" tint="-0.499984740745262"/>
        <rFont val="Calibri"/>
        <family val="2"/>
      </rPr>
      <t>Planimetria</t>
    </r>
  </si>
  <si>
    <t>GeoGebra - Dynamický geom. Systém</t>
  </si>
  <si>
    <t>Euklidovské konštrukcie</t>
  </si>
  <si>
    <t>Neeuklidovská geometria</t>
  </si>
  <si>
    <t>Axiomatický systém</t>
  </si>
  <si>
    <t>Geometria trojuholníka</t>
  </si>
  <si>
    <t>Trojuholník a konštrukčné úlohy</t>
  </si>
  <si>
    <t>Miera geometrického útvaru</t>
  </si>
  <si>
    <t>Balážová</t>
  </si>
  <si>
    <t>Jana</t>
  </si>
  <si>
    <t>Cimbalistová</t>
  </si>
  <si>
    <t>Kocúrová</t>
  </si>
  <si>
    <t>Michaela</t>
  </si>
  <si>
    <t>Kravárová</t>
  </si>
  <si>
    <t>Marcela</t>
  </si>
  <si>
    <t>Medlenová</t>
  </si>
  <si>
    <t>Veronika</t>
  </si>
  <si>
    <t>Mišenková</t>
  </si>
  <si>
    <t>Pavel</t>
  </si>
  <si>
    <t>Mojžiš</t>
  </si>
  <si>
    <t>Erika</t>
  </si>
  <si>
    <t>Pokrivčáková</t>
  </si>
  <si>
    <t>Matúš</t>
  </si>
  <si>
    <t>Potančok</t>
  </si>
  <si>
    <t>Denis</t>
  </si>
  <si>
    <t>Slivka</t>
  </si>
  <si>
    <t>Sojčáková</t>
  </si>
  <si>
    <t>Laura</t>
  </si>
  <si>
    <t>Áčová</t>
  </si>
  <si>
    <t>Diana</t>
  </si>
  <si>
    <t>Berková</t>
  </si>
  <si>
    <t>Andrii</t>
  </si>
  <si>
    <t>Golubtsov</t>
  </si>
  <si>
    <t>Peter</t>
  </si>
  <si>
    <t>Hužvár</t>
  </si>
  <si>
    <t>Nicolas</t>
  </si>
  <si>
    <t>Slašťan</t>
  </si>
  <si>
    <t>Mária</t>
  </si>
  <si>
    <t>Šafáriková</t>
  </si>
  <si>
    <t>Sem. Aktivita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</si>
</sst>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7" x14ac:knownFonts="1">
    <font>
      <sz val="12"/>
      <color rgb="FF000000"/>
      <name val="Calibri"/>
    </font>
    <font>
      <sz val="12"/>
      <color rgb="FF000000"/>
      <name val="Calibri"/>
      <family val="2"/>
      <charset val="238"/>
    </font>
    <font>
      <sz val="10"/>
      <color rgb="FF000000"/>
      <name val="Calibri"/>
      <family val="2"/>
    </font>
    <font>
      <sz val="8"/>
      <name val="Calibri"/>
      <family val="2"/>
      <charset val="238"/>
    </font>
    <font>
      <b/>
      <sz val="10"/>
      <color rgb="FF000000"/>
      <name val="Calibri"/>
      <family val="2"/>
    </font>
    <font>
      <b/>
      <sz val="10"/>
      <color theme="8" tint="-0.499984740745262"/>
      <name val="Calibri"/>
      <family val="2"/>
    </font>
    <font>
      <b/>
      <sz val="10"/>
      <color rgb="FFFF0000"/>
      <name val="Calibri"/>
      <family val="2"/>
    </font>
    <font>
      <b/>
      <sz val="10"/>
      <color theme="4"/>
      <name val="Calibri"/>
      <family val="2"/>
    </font>
    <font>
      <sz val="10"/>
      <name val="Calibri"/>
      <family val="2"/>
    </font>
    <font>
      <sz val="10"/>
      <color theme="2" tint="-0.499984740745262"/>
      <name val="Calibri"/>
      <family val="2"/>
    </font>
    <font>
      <b/>
      <sz val="10"/>
      <color theme="2" tint="-0.499984740745262"/>
      <name val="Calibri"/>
      <family val="2"/>
    </font>
    <font>
      <b/>
      <sz val="10"/>
      <color theme="2" tint="-0.499984740745262"/>
      <name val="Calibri"/>
      <family val="2"/>
      <charset val="238"/>
    </font>
    <font>
      <sz val="10"/>
      <color theme="8" tint="-0.499984740745262"/>
      <name val="Calibri"/>
      <family val="2"/>
      <charset val="238"/>
    </font>
    <font>
      <b/>
      <sz val="12"/>
      <color theme="8" tint="-0.499984740745262"/>
      <name val="Symbol"/>
      <family val="1"/>
      <charset val="238"/>
    </font>
    <font>
      <b/>
      <sz val="10"/>
      <color theme="8" tint="-0.499984740745262"/>
      <name val="Calibri"/>
      <family val="2"/>
      <charset val="238"/>
    </font>
    <font>
      <b/>
      <sz val="12"/>
      <color theme="8" tint="-0.499984740745262"/>
      <name val="Calibri"/>
      <family val="2"/>
    </font>
    <font>
      <b/>
      <sz val="10"/>
      <name val="Calibri"/>
      <family val="2"/>
    </font>
    <font>
      <b/>
      <sz val="10"/>
      <color theme="4" tint="-0.249977111117893"/>
      <name val="Calibri"/>
      <family val="2"/>
      <charset val="238"/>
    </font>
    <font>
      <sz val="10"/>
      <color theme="4" tint="-0.249977111117893"/>
      <name val="Calibri"/>
      <family val="2"/>
    </font>
    <font>
      <b/>
      <sz val="10"/>
      <color theme="4"/>
      <name val="Calibri"/>
      <family val="2"/>
      <charset val="238"/>
    </font>
    <font>
      <sz val="10"/>
      <color theme="4"/>
      <name val="Calibri"/>
      <family val="2"/>
    </font>
    <font>
      <i/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8"/>
      </left>
      <right/>
      <top/>
      <bottom/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E3E4E5"/>
      </left>
      <right style="medium">
        <color rgb="FFE3E4E5"/>
      </right>
      <top/>
      <bottom style="medium">
        <color rgb="FFE3E4E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E3E4E5"/>
      </right>
      <top/>
      <bottom style="medium">
        <color rgb="FFE3E4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/>
  </cellStyleXfs>
  <cellXfs count="164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9" fontId="2" fillId="0" borderId="0" xfId="1" applyFont="1" applyBorder="1" applyAlignment="1">
      <alignment horizontal="center" vertical="center"/>
    </xf>
    <xf numFmtId="9" fontId="2" fillId="0" borderId="8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4" fillId="0" borderId="4" xfId="1" applyNumberFormat="1" applyFont="1" applyBorder="1" applyAlignment="1">
      <alignment horizontal="center" vertical="center"/>
    </xf>
    <xf numFmtId="165" fontId="4" fillId="0" borderId="2" xfId="1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2" fillId="0" borderId="0" xfId="0" applyFont="1"/>
    <xf numFmtId="164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vertical="center"/>
    </xf>
    <xf numFmtId="1" fontId="2" fillId="0" borderId="20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2" fillId="0" borderId="8" xfId="0" applyFont="1" applyBorder="1"/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164" fontId="4" fillId="0" borderId="20" xfId="0" applyNumberFormat="1" applyFont="1" applyBorder="1" applyAlignment="1">
      <alignment horizontal="center" vertical="center"/>
    </xf>
    <xf numFmtId="9" fontId="2" fillId="0" borderId="19" xfId="1" applyFont="1" applyBorder="1" applyAlignment="1">
      <alignment horizontal="center" vertical="center"/>
    </xf>
    <xf numFmtId="9" fontId="2" fillId="0" borderId="21" xfId="1" applyFont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left"/>
    </xf>
    <xf numFmtId="164" fontId="9" fillId="0" borderId="2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9" fillId="0" borderId="7" xfId="0" applyNumberFormat="1" applyFont="1" applyBorder="1" applyAlignment="1">
      <alignment vertical="center"/>
    </xf>
    <xf numFmtId="164" fontId="9" fillId="0" borderId="24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" fontId="10" fillId="0" borderId="2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9" fontId="9" fillId="0" borderId="5" xfId="1" applyFont="1" applyBorder="1" applyAlignment="1">
      <alignment horizontal="center" vertical="center"/>
    </xf>
    <xf numFmtId="9" fontId="9" fillId="0" borderId="7" xfId="1" applyFont="1" applyBorder="1" applyAlignment="1">
      <alignment horizontal="center" vertical="center"/>
    </xf>
    <xf numFmtId="0" fontId="9" fillId="0" borderId="7" xfId="0" applyFont="1" applyBorder="1"/>
    <xf numFmtId="165" fontId="10" fillId="0" borderId="6" xfId="1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left"/>
    </xf>
    <xf numFmtId="164" fontId="13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1" fontId="12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164" fontId="15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164" fontId="2" fillId="0" borderId="19" xfId="1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6" fillId="0" borderId="32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164" fontId="8" fillId="0" borderId="33" xfId="0" applyNumberFormat="1" applyFont="1" applyBorder="1" applyAlignment="1">
      <alignment vertical="center"/>
    </xf>
    <xf numFmtId="164" fontId="2" fillId="0" borderId="34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vertical="center"/>
    </xf>
    <xf numFmtId="164" fontId="17" fillId="0" borderId="35" xfId="0" applyNumberFormat="1" applyFont="1" applyBorder="1" applyAlignment="1">
      <alignment horizontal="center" vertical="center"/>
    </xf>
    <xf numFmtId="1" fontId="17" fillId="0" borderId="30" xfId="0" applyNumberFormat="1" applyFont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1" fontId="18" fillId="0" borderId="0" xfId="0" applyNumberFormat="1" applyFont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1" fontId="2" fillId="0" borderId="36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right" vertical="center"/>
    </xf>
    <xf numFmtId="1" fontId="2" fillId="0" borderId="38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" fontId="20" fillId="0" borderId="0" xfId="0" applyNumberFormat="1" applyFont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0" fontId="2" fillId="0" borderId="21" xfId="0" applyFont="1" applyBorder="1"/>
    <xf numFmtId="165" fontId="4" fillId="0" borderId="20" xfId="1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vertical="center"/>
    </xf>
    <xf numFmtId="1" fontId="2" fillId="0" borderId="41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1" fontId="9" fillId="0" borderId="42" xfId="0" applyNumberFormat="1" applyFont="1" applyBorder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49" fontId="23" fillId="0" borderId="29" xfId="2" applyNumberFormat="1" applyFont="1" applyBorder="1" applyAlignment="1">
      <alignment horizontal="left"/>
    </xf>
    <xf numFmtId="49" fontId="22" fillId="0" borderId="29" xfId="2" applyNumberFormat="1" applyBorder="1" applyAlignment="1">
      <alignment horizontal="left" vertical="center" indent="1"/>
    </xf>
    <xf numFmtId="164" fontId="25" fillId="0" borderId="0" xfId="0" applyNumberFormat="1" applyFont="1" applyAlignment="1">
      <alignment vertical="center"/>
    </xf>
    <xf numFmtId="49" fontId="23" fillId="0" borderId="29" xfId="2" applyNumberFormat="1" applyFont="1" applyBorder="1" applyAlignment="1">
      <alignment vertical="center"/>
    </xf>
    <xf numFmtId="49" fontId="24" fillId="0" borderId="29" xfId="2" applyNumberFormat="1" applyFont="1" applyBorder="1" applyAlignment="1">
      <alignment vertical="center"/>
    </xf>
    <xf numFmtId="164" fontId="26" fillId="0" borderId="0" xfId="0" applyNumberFormat="1" applyFont="1" applyAlignment="1">
      <alignment vertical="center"/>
    </xf>
    <xf numFmtId="1" fontId="25" fillId="0" borderId="4" xfId="0" applyNumberFormat="1" applyFont="1" applyBorder="1" applyAlignment="1">
      <alignment horizontal="center" vertical="center"/>
    </xf>
    <xf numFmtId="1" fontId="25" fillId="0" borderId="2" xfId="0" applyNumberFormat="1" applyFont="1" applyBorder="1" applyAlignment="1">
      <alignment horizontal="center" vertical="center"/>
    </xf>
    <xf numFmtId="1" fontId="25" fillId="0" borderId="8" xfId="0" applyNumberFormat="1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1" fontId="26" fillId="0" borderId="8" xfId="0" applyNumberFormat="1" applyFont="1" applyBorder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49" fontId="23" fillId="2" borderId="29" xfId="2" applyNumberFormat="1" applyFont="1" applyFill="1" applyBorder="1" applyAlignment="1">
      <alignment vertical="center"/>
    </xf>
    <xf numFmtId="49" fontId="24" fillId="2" borderId="29" xfId="2" applyNumberFormat="1" applyFont="1" applyFill="1" applyBorder="1" applyAlignment="1">
      <alignment vertical="center"/>
    </xf>
    <xf numFmtId="1" fontId="26" fillId="0" borderId="9" xfId="0" applyNumberFormat="1" applyFont="1" applyBorder="1" applyAlignment="1">
      <alignment horizontal="center" vertical="center"/>
    </xf>
    <xf numFmtId="1" fontId="26" fillId="0" borderId="23" xfId="0" applyNumberFormat="1" applyFont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/>
    </xf>
    <xf numFmtId="164" fontId="21" fillId="0" borderId="0" xfId="0" applyNumberFormat="1" applyFont="1" applyAlignment="1">
      <alignment vertical="center"/>
    </xf>
    <xf numFmtId="164" fontId="8" fillId="0" borderId="23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9" fontId="2" fillId="0" borderId="1" xfId="1" applyFont="1" applyFill="1" applyBorder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164" fontId="7" fillId="0" borderId="40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19" fillId="0" borderId="19" xfId="0" applyNumberFormat="1" applyFont="1" applyBorder="1" applyAlignment="1">
      <alignment horizontal="center" vertical="center"/>
    </xf>
    <xf numFmtId="164" fontId="19" fillId="0" borderId="20" xfId="0" applyNumberFormat="1" applyFont="1" applyBorder="1" applyAlignment="1">
      <alignment horizontal="center" vertical="center"/>
    </xf>
  </cellXfs>
  <cellStyles count="3">
    <cellStyle name="Normálna" xfId="0" builtinId="0"/>
    <cellStyle name="Normálna 2" xfId="2" xr:uid="{53F63491-5254-4966-B280-21DF5D0A94BE}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4"/>
  <sheetViews>
    <sheetView tabSelected="1" zoomScale="110" zoomScaleNormal="110" workbookViewId="0">
      <selection activeCell="B2" sqref="B2"/>
    </sheetView>
  </sheetViews>
  <sheetFormatPr defaultColWidth="12.375" defaultRowHeight="15" customHeight="1" x14ac:dyDescent="0.2"/>
  <cols>
    <col min="1" max="1" width="2.375" style="15" customWidth="1"/>
    <col min="2" max="2" width="9.75" style="15" bestFit="1" customWidth="1"/>
    <col min="3" max="3" width="18.375" style="15" customWidth="1"/>
    <col min="4" max="4" width="6.375" style="15" customWidth="1"/>
    <col min="5" max="5" width="6" style="15" customWidth="1"/>
    <col min="6" max="6" width="5.625" style="15" customWidth="1"/>
    <col min="7" max="7" width="6.375" style="15" customWidth="1"/>
    <col min="8" max="8" width="6.25" style="51" customWidth="1"/>
    <col min="9" max="9" width="7" style="15" customWidth="1"/>
    <col min="10" max="10" width="8.25" style="15" customWidth="1"/>
    <col min="11" max="11" width="0.875" style="15" customWidth="1"/>
    <col min="12" max="12" width="6.5" style="15" customWidth="1"/>
    <col min="13" max="13" width="1.125" style="15" customWidth="1"/>
    <col min="14" max="14" width="6.25" style="16" customWidth="1"/>
    <col min="15" max="15" width="1.25" style="16" customWidth="1"/>
    <col min="16" max="17" width="6.25" style="15" customWidth="1"/>
    <col min="18" max="18" width="6.75" style="51" customWidth="1"/>
    <col min="19" max="19" width="5.5" style="15" customWidth="1"/>
    <col min="20" max="20" width="7.25" style="15" customWidth="1"/>
    <col min="21" max="21" width="9.375" style="13" customWidth="1"/>
    <col min="22" max="22" width="2.25" style="13" customWidth="1"/>
    <col min="23" max="23" width="5.75" style="2" customWidth="1"/>
    <col min="24" max="24" width="0.875" style="2" customWidth="1"/>
    <col min="25" max="25" width="5.125" style="1" customWidth="1"/>
    <col min="26" max="26" width="5.5" style="1" customWidth="1"/>
    <col min="27" max="27" width="0.75" style="14" customWidth="1"/>
    <col min="28" max="28" width="7.375" style="10" customWidth="1"/>
    <col min="29" max="29" width="2.375" style="15" hidden="1" customWidth="1"/>
    <col min="30" max="30" width="9.25" style="15" hidden="1" customWidth="1"/>
    <col min="31" max="31" width="9.75" style="15" hidden="1" customWidth="1"/>
    <col min="32" max="33" width="0" style="15" hidden="1" customWidth="1"/>
    <col min="34" max="16384" width="12.375" style="15"/>
  </cols>
  <sheetData>
    <row r="1" spans="1:31" ht="15" customHeight="1" x14ac:dyDescent="0.2">
      <c r="B1" s="157" t="s">
        <v>40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</row>
    <row r="2" spans="1:31" ht="15" customHeight="1" thickBo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6"/>
      <c r="S2" s="1"/>
      <c r="T2" s="1"/>
      <c r="U2" s="1"/>
    </row>
    <row r="3" spans="1:31" ht="29.45" customHeight="1" thickBot="1" x14ac:dyDescent="0.25">
      <c r="B3" s="93" t="s">
        <v>0</v>
      </c>
      <c r="C3" s="45" t="s">
        <v>1</v>
      </c>
      <c r="D3" s="21" t="s">
        <v>2</v>
      </c>
      <c r="E3" s="18" t="s">
        <v>3</v>
      </c>
      <c r="F3" s="17" t="s">
        <v>9</v>
      </c>
      <c r="G3" s="19" t="s">
        <v>6</v>
      </c>
      <c r="H3" s="20" t="s">
        <v>79</v>
      </c>
      <c r="I3" s="21" t="s">
        <v>7</v>
      </c>
      <c r="J3" s="22" t="s">
        <v>5</v>
      </c>
      <c r="K3" s="22"/>
      <c r="L3" s="23" t="s">
        <v>4</v>
      </c>
      <c r="M3" s="24"/>
      <c r="N3" s="25" t="s">
        <v>5</v>
      </c>
      <c r="O3" s="26"/>
      <c r="P3" s="27" t="s">
        <v>10</v>
      </c>
      <c r="Q3" s="28" t="s">
        <v>6</v>
      </c>
      <c r="R3" s="29" t="s">
        <v>8</v>
      </c>
      <c r="S3" s="28" t="s">
        <v>5</v>
      </c>
      <c r="T3" s="55" t="s">
        <v>15</v>
      </c>
      <c r="U3" s="30" t="s">
        <v>17</v>
      </c>
      <c r="V3" s="31"/>
      <c r="W3" s="7" t="s">
        <v>11</v>
      </c>
      <c r="X3" s="3"/>
      <c r="Y3" s="4" t="s">
        <v>12</v>
      </c>
      <c r="Z3" s="4" t="s">
        <v>14</v>
      </c>
      <c r="AA3" s="32"/>
      <c r="AB3" s="11" t="s">
        <v>13</v>
      </c>
      <c r="AD3" s="158" t="s">
        <v>16</v>
      </c>
      <c r="AE3" s="159"/>
    </row>
    <row r="4" spans="1:31" ht="15" customHeight="1" thickBot="1" x14ac:dyDescent="0.25">
      <c r="B4" s="96"/>
      <c r="C4" s="117"/>
      <c r="D4" s="1"/>
      <c r="E4" s="35"/>
      <c r="F4" s="34"/>
      <c r="G4" s="35"/>
      <c r="H4" s="37"/>
      <c r="I4" s="89"/>
      <c r="J4" s="54"/>
      <c r="K4" s="54"/>
      <c r="L4" s="53"/>
      <c r="M4" s="54"/>
      <c r="N4" s="52"/>
      <c r="O4" s="26"/>
      <c r="P4" s="8"/>
      <c r="Q4" s="6"/>
      <c r="R4" s="6"/>
      <c r="S4" s="54"/>
      <c r="T4" s="35"/>
      <c r="U4" s="113"/>
      <c r="V4" s="40"/>
      <c r="W4" s="53"/>
      <c r="X4" s="54"/>
      <c r="Y4" s="54"/>
      <c r="Z4" s="54"/>
      <c r="AA4" s="114"/>
      <c r="AB4" s="115"/>
      <c r="AD4" s="116"/>
      <c r="AE4" s="112"/>
    </row>
    <row r="5" spans="1:31" ht="15" customHeight="1" thickBot="1" x14ac:dyDescent="0.25">
      <c r="A5" s="33"/>
      <c r="B5" s="141" t="s">
        <v>36</v>
      </c>
      <c r="C5" s="142" t="s">
        <v>48</v>
      </c>
      <c r="D5" s="143"/>
      <c r="E5" s="41">
        <f>D5*3</f>
        <v>0</v>
      </c>
      <c r="F5" s="42">
        <v>0</v>
      </c>
      <c r="G5" s="134">
        <f>F5*($G$29/$F$29)</f>
        <v>0</v>
      </c>
      <c r="H5" s="118">
        <v>0</v>
      </c>
      <c r="I5" s="122">
        <v>0</v>
      </c>
      <c r="J5" s="122" t="str">
        <f>IF(Y5&gt;93%,"A",IF(Y5&gt;86%,"B",IF(Y5&gt;79%,"C",IF(Y5&gt;72%,"D",IF(Y5&gt;62%,"E","FX")))))</f>
        <v>FX</v>
      </c>
      <c r="K5" s="43"/>
      <c r="L5" s="106">
        <f>E5+G5+H5+I5</f>
        <v>0</v>
      </c>
      <c r="M5" s="85"/>
      <c r="N5" s="43" t="str">
        <f t="shared" ref="N5" si="0">IF(W5&gt;93%,"A",IF(W5&gt;86%,"B",IF(W5&gt;79%,"C",IF(W5&gt;72%,"D",IF(W5&gt;64%,"E","FX")))))</f>
        <v>FX</v>
      </c>
      <c r="O5" s="44"/>
      <c r="P5" s="42">
        <v>0</v>
      </c>
      <c r="Q5" s="136">
        <f>P5*$Q$29/P29</f>
        <v>0</v>
      </c>
      <c r="R5" s="138">
        <v>0</v>
      </c>
      <c r="S5" s="139" t="str">
        <f>IF(Z5&gt;93%,"A",IF(Z5&gt;86%,"B",IF(Z5&gt;79%,"C",IF(Z5&gt;72%,"D",IF(Z5&gt;63%,"E","FX")))))</f>
        <v>FX</v>
      </c>
      <c r="T5" s="45">
        <f>L5+Q5+R5</f>
        <v>0</v>
      </c>
      <c r="U5" s="48" t="str">
        <f t="shared" ref="U5:U24" si="1">IF(AB5&gt;93%,"A",IF(AB5&gt;86%,"B",IF(AB5&gt;79%,"C",IF(AB5&gt;72%,"D",IF(AB5&gt;64%,"E","FX")))))</f>
        <v>FX</v>
      </c>
      <c r="V5" s="46"/>
      <c r="W5" s="9">
        <f>L5/$L$29</f>
        <v>0</v>
      </c>
      <c r="X5" s="5"/>
      <c r="Y5" s="5">
        <f>I5/$I$29</f>
        <v>0</v>
      </c>
      <c r="Z5" s="5">
        <f>R5/$R$29</f>
        <v>0</v>
      </c>
      <c r="AB5" s="12">
        <f>T5/$T$29</f>
        <v>0</v>
      </c>
      <c r="AD5" s="126">
        <f t="shared" ref="AD5:AD24" si="2">D5*$AE$30+(F5+P5)/$D$31*$AE$31+I5/($I$29)*$AE$33+R5/$R$29*$AE$34+H5/$H$29*$AE$32</f>
        <v>0</v>
      </c>
      <c r="AE5" s="127" t="str">
        <f t="shared" ref="AE5:AE24" si="3">IF(AD5&gt;92.9,"A",IF(AD5&gt;85.9,"B",IF(AD5&gt;78.9,"C",IF(AD5&gt;71.9,"D",IF(AD5&gt;63.9,"E","FX")))))</f>
        <v>FX</v>
      </c>
    </row>
    <row r="6" spans="1:31" ht="15" customHeight="1" thickBot="1" x14ac:dyDescent="0.25">
      <c r="A6" s="33"/>
      <c r="B6" s="131" t="s">
        <v>49</v>
      </c>
      <c r="C6" s="132" t="s">
        <v>50</v>
      </c>
      <c r="D6" s="144"/>
      <c r="E6" s="39">
        <f t="shared" ref="E6:E24" si="4">D6*3</f>
        <v>0</v>
      </c>
      <c r="F6" s="36">
        <v>1</v>
      </c>
      <c r="G6" s="135">
        <f>F6*($G$29/$F$29)</f>
        <v>1</v>
      </c>
      <c r="H6" s="37">
        <v>3</v>
      </c>
      <c r="I6" s="121">
        <v>20</v>
      </c>
      <c r="J6" s="121" t="str">
        <f t="shared" ref="J6:J22" si="5">IF(Y6&gt;93%,"A",IF(Y6&gt;86%,"B",IF(Y6&gt;79%,"C",IF(Y6&gt;72%,"D",IF(Y6&gt;62%,"E","FX")))))</f>
        <v>C</v>
      </c>
      <c r="K6" s="38"/>
      <c r="L6" s="83">
        <f t="shared" ref="L6:L22" si="6">E6+G6+H6+I6</f>
        <v>24</v>
      </c>
      <c r="N6" s="38" t="str">
        <f t="shared" ref="N6:N22" si="7">IF(W6&gt;93%,"A",IF(W6&gt;86%,"B",IF(W6&gt;79%,"C",IF(W6&gt;72%,"D",IF(W6&gt;64%,"E","FX")))))</f>
        <v>E</v>
      </c>
      <c r="P6" s="36">
        <v>1</v>
      </c>
      <c r="Q6" s="137">
        <f t="shared" ref="Q6:Q22" si="8">P6*$Q$29/$P$29</f>
        <v>1</v>
      </c>
      <c r="R6" s="140">
        <v>25</v>
      </c>
      <c r="S6" s="139" t="str">
        <f t="shared" ref="S6:S20" si="9">IF(Z6&gt;93%,"A",IF(Z6&gt;86%,"B",IF(Z6&gt;79%,"C",IF(Z6&gt;72%,"D",IF(Z6&gt;63%,"E","FX")))))</f>
        <v>A</v>
      </c>
      <c r="T6" s="47">
        <f t="shared" ref="T6:T20" si="10">L6+Q6+R6</f>
        <v>50</v>
      </c>
      <c r="U6" s="48" t="str">
        <f t="shared" si="1"/>
        <v>C</v>
      </c>
      <c r="V6" s="40"/>
      <c r="W6" s="9">
        <f t="shared" ref="W6:W20" si="11">L6/$L$29</f>
        <v>0.66666666666666663</v>
      </c>
      <c r="X6" s="5"/>
      <c r="Y6" s="5">
        <f t="shared" ref="Y6:Y20" si="12">I6/$I$29</f>
        <v>0.8</v>
      </c>
      <c r="Z6" s="5">
        <f t="shared" ref="Z6:Z20" si="13">R6/$R$29</f>
        <v>1</v>
      </c>
      <c r="AB6" s="12">
        <f t="shared" ref="AB6:AB20" si="14">T6/$T$29</f>
        <v>0.80645161290322576</v>
      </c>
      <c r="AD6" s="126">
        <f t="shared" si="2"/>
        <v>87.4</v>
      </c>
      <c r="AE6" s="127" t="str">
        <f t="shared" si="3"/>
        <v>B</v>
      </c>
    </row>
    <row r="7" spans="1:31" ht="15" customHeight="1" thickBot="1" x14ac:dyDescent="0.25">
      <c r="A7" s="33"/>
      <c r="B7" s="131" t="s">
        <v>18</v>
      </c>
      <c r="C7" s="132" t="s">
        <v>51</v>
      </c>
      <c r="D7" s="144">
        <v>3</v>
      </c>
      <c r="E7" s="39">
        <f t="shared" si="4"/>
        <v>9</v>
      </c>
      <c r="F7" s="36">
        <v>1</v>
      </c>
      <c r="G7" s="135">
        <f t="shared" ref="G7:G24" si="15">F7*($G$29/$F$29)</f>
        <v>1</v>
      </c>
      <c r="H7" s="37">
        <v>10</v>
      </c>
      <c r="I7" s="121">
        <v>24</v>
      </c>
      <c r="J7" s="121" t="str">
        <f t="shared" si="5"/>
        <v>A</v>
      </c>
      <c r="K7" s="38"/>
      <c r="L7" s="83">
        <f t="shared" si="6"/>
        <v>44</v>
      </c>
      <c r="N7" s="38" t="str">
        <f t="shared" si="7"/>
        <v>A</v>
      </c>
      <c r="P7" s="36">
        <v>1</v>
      </c>
      <c r="Q7" s="137">
        <f t="shared" si="8"/>
        <v>1</v>
      </c>
      <c r="R7" s="140">
        <v>25</v>
      </c>
      <c r="S7" s="139" t="str">
        <f t="shared" si="9"/>
        <v>A</v>
      </c>
      <c r="T7" s="47">
        <f t="shared" si="10"/>
        <v>70</v>
      </c>
      <c r="U7" s="48" t="str">
        <f t="shared" si="1"/>
        <v>A</v>
      </c>
      <c r="V7" s="40"/>
      <c r="W7" s="9">
        <f t="shared" si="11"/>
        <v>1.2222222222222223</v>
      </c>
      <c r="X7" s="5"/>
      <c r="Y7" s="5">
        <f t="shared" si="12"/>
        <v>0.96</v>
      </c>
      <c r="Z7" s="5">
        <f t="shared" si="13"/>
        <v>1</v>
      </c>
      <c r="AB7" s="12">
        <f t="shared" si="14"/>
        <v>1.1290322580645162</v>
      </c>
      <c r="AD7" s="126">
        <f t="shared" si="2"/>
        <v>104.6</v>
      </c>
      <c r="AE7" s="127" t="str">
        <f t="shared" si="3"/>
        <v>A</v>
      </c>
    </row>
    <row r="8" spans="1:31" ht="15" customHeight="1" thickBot="1" x14ac:dyDescent="0.25">
      <c r="A8" s="33"/>
      <c r="B8" s="141" t="s">
        <v>52</v>
      </c>
      <c r="C8" s="142" t="s">
        <v>53</v>
      </c>
      <c r="D8" s="144"/>
      <c r="E8" s="39">
        <f t="shared" si="4"/>
        <v>0</v>
      </c>
      <c r="F8" s="36">
        <v>0</v>
      </c>
      <c r="G8" s="135">
        <f t="shared" si="15"/>
        <v>0</v>
      </c>
      <c r="H8" s="37">
        <v>0</v>
      </c>
      <c r="I8" s="121">
        <v>0</v>
      </c>
      <c r="J8" s="121" t="str">
        <f t="shared" si="5"/>
        <v>FX</v>
      </c>
      <c r="K8" s="38"/>
      <c r="L8" s="83">
        <f t="shared" si="6"/>
        <v>0</v>
      </c>
      <c r="N8" s="38" t="str">
        <f t="shared" si="7"/>
        <v>FX</v>
      </c>
      <c r="P8" s="36">
        <v>1</v>
      </c>
      <c r="Q8" s="137">
        <f t="shared" si="8"/>
        <v>1</v>
      </c>
      <c r="R8" s="140">
        <v>0</v>
      </c>
      <c r="S8" s="139" t="str">
        <f t="shared" si="9"/>
        <v>FX</v>
      </c>
      <c r="T8" s="47">
        <f t="shared" si="10"/>
        <v>1</v>
      </c>
      <c r="U8" s="48" t="str">
        <f t="shared" si="1"/>
        <v>FX</v>
      </c>
      <c r="V8" s="40"/>
      <c r="W8" s="9">
        <f t="shared" si="11"/>
        <v>0</v>
      </c>
      <c r="X8" s="5"/>
      <c r="Y8" s="5">
        <f t="shared" si="12"/>
        <v>0</v>
      </c>
      <c r="Z8" s="5">
        <f t="shared" si="13"/>
        <v>0</v>
      </c>
      <c r="AB8" s="12">
        <f t="shared" si="14"/>
        <v>1.6129032258064516E-2</v>
      </c>
      <c r="AD8" s="126">
        <f t="shared" si="2"/>
        <v>11</v>
      </c>
      <c r="AE8" s="127" t="str">
        <f t="shared" si="3"/>
        <v>FX</v>
      </c>
    </row>
    <row r="9" spans="1:31" ht="15" customHeight="1" thickBot="1" x14ac:dyDescent="0.25">
      <c r="A9" s="33"/>
      <c r="B9" s="131" t="s">
        <v>19</v>
      </c>
      <c r="C9" s="132" t="s">
        <v>20</v>
      </c>
      <c r="D9" s="144"/>
      <c r="E9" s="39">
        <f t="shared" si="4"/>
        <v>0</v>
      </c>
      <c r="F9" s="36">
        <v>1</v>
      </c>
      <c r="G9" s="135">
        <f t="shared" si="15"/>
        <v>1</v>
      </c>
      <c r="H9" s="37">
        <v>1</v>
      </c>
      <c r="I9" s="121">
        <v>0</v>
      </c>
      <c r="J9" s="121" t="str">
        <f t="shared" si="5"/>
        <v>FX</v>
      </c>
      <c r="K9" s="38"/>
      <c r="L9" s="83">
        <f t="shared" si="6"/>
        <v>2</v>
      </c>
      <c r="N9" s="38" t="str">
        <f t="shared" si="7"/>
        <v>FX</v>
      </c>
      <c r="P9" s="36">
        <v>1</v>
      </c>
      <c r="Q9" s="137">
        <f t="shared" si="8"/>
        <v>1</v>
      </c>
      <c r="R9" s="140">
        <v>0</v>
      </c>
      <c r="S9" s="139" t="str">
        <f t="shared" si="9"/>
        <v>FX</v>
      </c>
      <c r="T9" s="47">
        <f t="shared" si="10"/>
        <v>3</v>
      </c>
      <c r="U9" s="48" t="str">
        <f t="shared" si="1"/>
        <v>FX</v>
      </c>
      <c r="V9" s="40"/>
      <c r="W9" s="9">
        <f t="shared" si="11"/>
        <v>5.5555555555555552E-2</v>
      </c>
      <c r="X9" s="5"/>
      <c r="Y9" s="5">
        <f t="shared" si="12"/>
        <v>0</v>
      </c>
      <c r="Z9" s="5">
        <f t="shared" si="13"/>
        <v>0</v>
      </c>
      <c r="AB9" s="12">
        <f t="shared" si="14"/>
        <v>4.8387096774193547E-2</v>
      </c>
      <c r="AD9" s="126">
        <f t="shared" si="2"/>
        <v>22.8</v>
      </c>
      <c r="AE9" s="127" t="str">
        <f t="shared" si="3"/>
        <v>FX</v>
      </c>
    </row>
    <row r="10" spans="1:31" ht="15" customHeight="1" thickBot="1" x14ac:dyDescent="0.25">
      <c r="A10" s="33"/>
      <c r="B10" s="131" t="s">
        <v>54</v>
      </c>
      <c r="C10" s="132" t="s">
        <v>55</v>
      </c>
      <c r="D10" s="144">
        <v>1</v>
      </c>
      <c r="E10" s="39">
        <f t="shared" si="4"/>
        <v>3</v>
      </c>
      <c r="F10" s="36">
        <v>1</v>
      </c>
      <c r="G10" s="135">
        <f t="shared" si="15"/>
        <v>1</v>
      </c>
      <c r="H10" s="37">
        <v>8</v>
      </c>
      <c r="I10" s="121">
        <v>22</v>
      </c>
      <c r="J10" s="121" t="str">
        <f t="shared" si="5"/>
        <v>B</v>
      </c>
      <c r="K10" s="38"/>
      <c r="L10" s="83">
        <f t="shared" si="6"/>
        <v>34</v>
      </c>
      <c r="N10" s="38" t="str">
        <f t="shared" si="7"/>
        <v>A</v>
      </c>
      <c r="P10" s="36">
        <v>1</v>
      </c>
      <c r="Q10" s="137">
        <f t="shared" si="8"/>
        <v>1</v>
      </c>
      <c r="R10" s="140">
        <v>25</v>
      </c>
      <c r="S10" s="139" t="str">
        <f t="shared" si="9"/>
        <v>A</v>
      </c>
      <c r="T10" s="47">
        <f t="shared" si="10"/>
        <v>60</v>
      </c>
      <c r="U10" s="48" t="str">
        <f t="shared" si="1"/>
        <v>A</v>
      </c>
      <c r="V10" s="40"/>
      <c r="W10" s="9">
        <f t="shared" si="11"/>
        <v>0.94444444444444442</v>
      </c>
      <c r="X10" s="5"/>
      <c r="Y10" s="5">
        <f t="shared" si="12"/>
        <v>0.88</v>
      </c>
      <c r="Z10" s="5">
        <f t="shared" si="13"/>
        <v>1</v>
      </c>
      <c r="AB10" s="12">
        <f t="shared" si="14"/>
        <v>0.967741935483871</v>
      </c>
      <c r="AD10" s="126">
        <f t="shared" si="2"/>
        <v>96.2</v>
      </c>
      <c r="AE10" s="127" t="str">
        <f t="shared" si="3"/>
        <v>A</v>
      </c>
    </row>
    <row r="11" spans="1:31" ht="15" customHeight="1" thickBot="1" x14ac:dyDescent="0.25">
      <c r="A11" s="33"/>
      <c r="B11" s="131" t="s">
        <v>56</v>
      </c>
      <c r="C11" s="132" t="s">
        <v>57</v>
      </c>
      <c r="D11" s="144"/>
      <c r="E11" s="39">
        <f t="shared" si="4"/>
        <v>0</v>
      </c>
      <c r="F11" s="36">
        <v>1</v>
      </c>
      <c r="G11" s="135">
        <f t="shared" si="15"/>
        <v>1</v>
      </c>
      <c r="H11" s="37">
        <v>8</v>
      </c>
      <c r="I11" s="121">
        <v>20</v>
      </c>
      <c r="J11" s="121" t="str">
        <f t="shared" si="5"/>
        <v>C</v>
      </c>
      <c r="K11" s="38"/>
      <c r="L11" s="83">
        <f t="shared" si="6"/>
        <v>29</v>
      </c>
      <c r="N11" s="38" t="str">
        <f t="shared" si="7"/>
        <v>C</v>
      </c>
      <c r="P11" s="36">
        <v>1</v>
      </c>
      <c r="Q11" s="137">
        <f t="shared" si="8"/>
        <v>1</v>
      </c>
      <c r="R11" s="140">
        <v>25</v>
      </c>
      <c r="S11" s="139" t="str">
        <f t="shared" si="9"/>
        <v>A</v>
      </c>
      <c r="T11" s="47">
        <f t="shared" si="10"/>
        <v>55</v>
      </c>
      <c r="U11" s="48" t="str">
        <f t="shared" si="1"/>
        <v>B</v>
      </c>
      <c r="V11" s="40"/>
      <c r="W11" s="9">
        <f t="shared" si="11"/>
        <v>0.80555555555555558</v>
      </c>
      <c r="X11" s="5"/>
      <c r="Y11" s="5">
        <f t="shared" si="12"/>
        <v>0.8</v>
      </c>
      <c r="Z11" s="5">
        <f t="shared" si="13"/>
        <v>1</v>
      </c>
      <c r="AB11" s="12">
        <f t="shared" si="14"/>
        <v>0.88709677419354838</v>
      </c>
      <c r="AD11" s="126">
        <f t="shared" si="2"/>
        <v>91.4</v>
      </c>
      <c r="AE11" s="127" t="str">
        <f t="shared" si="3"/>
        <v>B</v>
      </c>
    </row>
    <row r="12" spans="1:31" ht="15" customHeight="1" thickBot="1" x14ac:dyDescent="0.25">
      <c r="A12" s="33"/>
      <c r="B12" s="141" t="s">
        <v>58</v>
      </c>
      <c r="C12" s="142" t="s">
        <v>59</v>
      </c>
      <c r="D12" s="144"/>
      <c r="E12" s="39">
        <f t="shared" si="4"/>
        <v>0</v>
      </c>
      <c r="F12" s="36">
        <v>0</v>
      </c>
      <c r="G12" s="135">
        <f t="shared" si="15"/>
        <v>0</v>
      </c>
      <c r="H12" s="37">
        <v>0</v>
      </c>
      <c r="I12" s="121">
        <v>0</v>
      </c>
      <c r="J12" s="121" t="str">
        <f t="shared" si="5"/>
        <v>FX</v>
      </c>
      <c r="K12" s="38"/>
      <c r="L12" s="83">
        <f t="shared" si="6"/>
        <v>0</v>
      </c>
      <c r="N12" s="38" t="str">
        <f t="shared" si="7"/>
        <v>FX</v>
      </c>
      <c r="P12" s="36">
        <v>0</v>
      </c>
      <c r="Q12" s="137">
        <f t="shared" si="8"/>
        <v>0</v>
      </c>
      <c r="R12" s="140">
        <v>0</v>
      </c>
      <c r="S12" s="139" t="str">
        <f t="shared" si="9"/>
        <v>FX</v>
      </c>
      <c r="T12" s="47">
        <f t="shared" si="10"/>
        <v>0</v>
      </c>
      <c r="U12" s="48" t="str">
        <f t="shared" si="1"/>
        <v>FX</v>
      </c>
      <c r="V12" s="40"/>
      <c r="W12" s="9">
        <f t="shared" si="11"/>
        <v>0</v>
      </c>
      <c r="X12" s="5"/>
      <c r="Y12" s="5">
        <f t="shared" si="12"/>
        <v>0</v>
      </c>
      <c r="Z12" s="5">
        <f t="shared" si="13"/>
        <v>0</v>
      </c>
      <c r="AB12" s="12">
        <f t="shared" si="14"/>
        <v>0</v>
      </c>
      <c r="AD12" s="126">
        <f t="shared" si="2"/>
        <v>0</v>
      </c>
      <c r="AE12" s="127" t="str">
        <f t="shared" si="3"/>
        <v>FX</v>
      </c>
    </row>
    <row r="13" spans="1:31" ht="15" customHeight="1" thickBot="1" x14ac:dyDescent="0.25">
      <c r="A13" s="33"/>
      <c r="B13" s="131" t="s">
        <v>60</v>
      </c>
      <c r="C13" s="132" t="s">
        <v>61</v>
      </c>
      <c r="D13" s="144"/>
      <c r="E13" s="39">
        <f t="shared" si="4"/>
        <v>0</v>
      </c>
      <c r="F13" s="36">
        <v>1</v>
      </c>
      <c r="G13" s="135">
        <f t="shared" si="15"/>
        <v>1</v>
      </c>
      <c r="H13" s="37">
        <v>8</v>
      </c>
      <c r="I13" s="121">
        <v>23</v>
      </c>
      <c r="J13" s="121" t="str">
        <f t="shared" si="5"/>
        <v>B</v>
      </c>
      <c r="K13" s="38"/>
      <c r="L13" s="83">
        <f t="shared" si="6"/>
        <v>32</v>
      </c>
      <c r="N13" s="38" t="str">
        <f t="shared" si="7"/>
        <v>B</v>
      </c>
      <c r="P13" s="36">
        <v>1</v>
      </c>
      <c r="Q13" s="137">
        <f t="shared" si="8"/>
        <v>1</v>
      </c>
      <c r="R13" s="140">
        <v>25</v>
      </c>
      <c r="S13" s="139" t="str">
        <f t="shared" si="9"/>
        <v>A</v>
      </c>
      <c r="T13" s="47">
        <f t="shared" si="10"/>
        <v>58</v>
      </c>
      <c r="U13" s="48" t="str">
        <f t="shared" si="1"/>
        <v>A</v>
      </c>
      <c r="V13" s="40"/>
      <c r="W13" s="9">
        <f t="shared" si="11"/>
        <v>0.88888888888888884</v>
      </c>
      <c r="X13" s="5"/>
      <c r="Y13" s="5">
        <f t="shared" si="12"/>
        <v>0.92</v>
      </c>
      <c r="Z13" s="5">
        <f t="shared" si="13"/>
        <v>1</v>
      </c>
      <c r="AB13" s="12">
        <f t="shared" si="14"/>
        <v>0.93548387096774188</v>
      </c>
      <c r="AD13" s="126">
        <f t="shared" si="2"/>
        <v>95.600000000000009</v>
      </c>
      <c r="AE13" s="127" t="str">
        <f t="shared" si="3"/>
        <v>A</v>
      </c>
    </row>
    <row r="14" spans="1:31" ht="15" customHeight="1" thickBot="1" x14ac:dyDescent="0.25">
      <c r="A14" s="33"/>
      <c r="B14" s="141" t="s">
        <v>62</v>
      </c>
      <c r="C14" s="142" t="s">
        <v>63</v>
      </c>
      <c r="D14" s="144"/>
      <c r="E14" s="39">
        <f t="shared" si="4"/>
        <v>0</v>
      </c>
      <c r="F14" s="36">
        <v>0</v>
      </c>
      <c r="G14" s="135">
        <f t="shared" si="15"/>
        <v>0</v>
      </c>
      <c r="H14" s="37">
        <v>0</v>
      </c>
      <c r="I14" s="121">
        <v>0</v>
      </c>
      <c r="J14" s="121" t="str">
        <f t="shared" si="5"/>
        <v>FX</v>
      </c>
      <c r="K14" s="38"/>
      <c r="L14" s="83">
        <f t="shared" si="6"/>
        <v>0</v>
      </c>
      <c r="N14" s="38" t="str">
        <f t="shared" si="7"/>
        <v>FX</v>
      </c>
      <c r="P14" s="36">
        <v>0</v>
      </c>
      <c r="Q14" s="137">
        <f t="shared" si="8"/>
        <v>0</v>
      </c>
      <c r="R14" s="140">
        <v>0</v>
      </c>
      <c r="S14" s="139" t="str">
        <f t="shared" si="9"/>
        <v>FX</v>
      </c>
      <c r="T14" s="47">
        <f t="shared" si="10"/>
        <v>0</v>
      </c>
      <c r="U14" s="48" t="str">
        <f t="shared" si="1"/>
        <v>FX</v>
      </c>
      <c r="V14" s="40"/>
      <c r="W14" s="9">
        <f t="shared" si="11"/>
        <v>0</v>
      </c>
      <c r="X14" s="5"/>
      <c r="Y14" s="5">
        <f t="shared" si="12"/>
        <v>0</v>
      </c>
      <c r="Z14" s="5">
        <f t="shared" si="13"/>
        <v>0</v>
      </c>
      <c r="AB14" s="12">
        <f t="shared" si="14"/>
        <v>0</v>
      </c>
      <c r="AD14" s="126">
        <f t="shared" si="2"/>
        <v>0</v>
      </c>
      <c r="AE14" s="127" t="str">
        <f t="shared" si="3"/>
        <v>FX</v>
      </c>
    </row>
    <row r="15" spans="1:31" ht="15" customHeight="1" thickBot="1" x14ac:dyDescent="0.25">
      <c r="A15" s="33"/>
      <c r="B15" s="131" t="s">
        <v>64</v>
      </c>
      <c r="C15" s="132" t="s">
        <v>65</v>
      </c>
      <c r="D15" s="144"/>
      <c r="E15" s="39">
        <f t="shared" si="4"/>
        <v>0</v>
      </c>
      <c r="F15" s="36">
        <v>1</v>
      </c>
      <c r="G15" s="135">
        <f t="shared" si="15"/>
        <v>1</v>
      </c>
      <c r="H15" s="37">
        <v>5</v>
      </c>
      <c r="I15" s="121">
        <v>21</v>
      </c>
      <c r="J15" s="121" t="str">
        <f t="shared" si="5"/>
        <v>C</v>
      </c>
      <c r="K15" s="38"/>
      <c r="L15" s="83">
        <f t="shared" si="6"/>
        <v>27</v>
      </c>
      <c r="N15" s="38" t="str">
        <f t="shared" si="7"/>
        <v>D</v>
      </c>
      <c r="P15" s="36">
        <v>1</v>
      </c>
      <c r="Q15" s="137">
        <f t="shared" si="8"/>
        <v>1</v>
      </c>
      <c r="R15" s="140">
        <v>20</v>
      </c>
      <c r="S15" s="139" t="str">
        <f t="shared" si="9"/>
        <v>C</v>
      </c>
      <c r="T15" s="47">
        <f t="shared" si="10"/>
        <v>48</v>
      </c>
      <c r="U15" s="48" t="str">
        <f t="shared" si="1"/>
        <v>D</v>
      </c>
      <c r="V15" s="40"/>
      <c r="W15" s="9">
        <f t="shared" si="11"/>
        <v>0.75</v>
      </c>
      <c r="X15" s="5"/>
      <c r="Y15" s="5">
        <f t="shared" si="12"/>
        <v>0.84</v>
      </c>
      <c r="Z15" s="5">
        <f t="shared" si="13"/>
        <v>0.8</v>
      </c>
      <c r="AB15" s="12">
        <f t="shared" si="14"/>
        <v>0.77419354838709675</v>
      </c>
      <c r="AD15" s="126">
        <f t="shared" si="2"/>
        <v>83.4</v>
      </c>
      <c r="AE15" s="127" t="str">
        <f t="shared" si="3"/>
        <v>C</v>
      </c>
    </row>
    <row r="16" spans="1:31" ht="15" customHeight="1" thickBot="1" x14ac:dyDescent="0.25">
      <c r="A16" s="33"/>
      <c r="B16" s="131" t="s">
        <v>21</v>
      </c>
      <c r="C16" s="132" t="s">
        <v>66</v>
      </c>
      <c r="D16" s="144"/>
      <c r="E16" s="39">
        <f t="shared" si="4"/>
        <v>0</v>
      </c>
      <c r="F16" s="36">
        <v>1</v>
      </c>
      <c r="G16" s="135">
        <f t="shared" si="15"/>
        <v>1</v>
      </c>
      <c r="H16" s="37">
        <v>5</v>
      </c>
      <c r="I16" s="121">
        <v>17</v>
      </c>
      <c r="J16" s="121" t="str">
        <f t="shared" si="5"/>
        <v>E</v>
      </c>
      <c r="K16" s="38"/>
      <c r="L16" s="83">
        <f t="shared" si="6"/>
        <v>23</v>
      </c>
      <c r="N16" s="38" t="str">
        <f t="shared" si="7"/>
        <v>FX</v>
      </c>
      <c r="P16" s="36">
        <v>1</v>
      </c>
      <c r="Q16" s="137">
        <f t="shared" si="8"/>
        <v>1</v>
      </c>
      <c r="R16" s="140">
        <v>25</v>
      </c>
      <c r="S16" s="139" t="str">
        <f t="shared" si="9"/>
        <v>A</v>
      </c>
      <c r="T16" s="47">
        <f t="shared" si="10"/>
        <v>49</v>
      </c>
      <c r="U16" s="48" t="str">
        <f t="shared" si="1"/>
        <v>C</v>
      </c>
      <c r="V16" s="40"/>
      <c r="W16" s="9">
        <f t="shared" si="11"/>
        <v>0.63888888888888884</v>
      </c>
      <c r="X16" s="5"/>
      <c r="Y16" s="5">
        <f t="shared" si="12"/>
        <v>0.68</v>
      </c>
      <c r="Z16" s="5">
        <f t="shared" si="13"/>
        <v>1</v>
      </c>
      <c r="AB16" s="12">
        <f t="shared" si="14"/>
        <v>0.79032258064516125</v>
      </c>
      <c r="AD16" s="126">
        <f t="shared" si="2"/>
        <v>84.8</v>
      </c>
      <c r="AE16" s="127" t="str">
        <f t="shared" si="3"/>
        <v>C</v>
      </c>
    </row>
    <row r="17" spans="1:31" ht="15" customHeight="1" x14ac:dyDescent="0.2">
      <c r="A17" s="33"/>
      <c r="B17" s="130"/>
      <c r="C17" s="133"/>
      <c r="D17" s="144"/>
      <c r="E17" s="39"/>
      <c r="F17" s="36"/>
      <c r="G17" s="135"/>
      <c r="H17" s="37"/>
      <c r="I17" s="121"/>
      <c r="J17" s="121"/>
      <c r="K17" s="38"/>
      <c r="L17" s="83"/>
      <c r="N17" s="38"/>
      <c r="P17" s="36"/>
      <c r="Q17" s="137"/>
      <c r="R17" s="140"/>
      <c r="S17" s="139"/>
      <c r="T17" s="47"/>
      <c r="U17" s="48"/>
      <c r="V17" s="40"/>
      <c r="W17" s="9"/>
      <c r="X17" s="5"/>
      <c r="Y17" s="5"/>
      <c r="Z17" s="5"/>
      <c r="AB17" s="12"/>
      <c r="AD17" s="126"/>
      <c r="AE17" s="127"/>
    </row>
    <row r="18" spans="1:31" ht="15" customHeight="1" thickBot="1" x14ac:dyDescent="0.25">
      <c r="A18" s="33"/>
      <c r="B18" s="131" t="s">
        <v>67</v>
      </c>
      <c r="C18" s="132" t="s">
        <v>68</v>
      </c>
      <c r="D18" s="144">
        <v>1</v>
      </c>
      <c r="E18" s="39">
        <f t="shared" si="4"/>
        <v>3</v>
      </c>
      <c r="F18" s="36">
        <v>1</v>
      </c>
      <c r="G18" s="135">
        <f t="shared" si="15"/>
        <v>1</v>
      </c>
      <c r="H18" s="37">
        <v>8</v>
      </c>
      <c r="I18" s="121">
        <v>23</v>
      </c>
      <c r="J18" s="121" t="str">
        <f t="shared" si="5"/>
        <v>B</v>
      </c>
      <c r="K18" s="38"/>
      <c r="L18" s="83">
        <f t="shared" si="6"/>
        <v>35</v>
      </c>
      <c r="N18" s="38" t="str">
        <f t="shared" si="7"/>
        <v>A</v>
      </c>
      <c r="P18" s="36">
        <v>1</v>
      </c>
      <c r="Q18" s="137">
        <f t="shared" si="8"/>
        <v>1</v>
      </c>
      <c r="R18" s="140">
        <v>18</v>
      </c>
      <c r="S18" s="139" t="str">
        <f t="shared" si="9"/>
        <v>E</v>
      </c>
      <c r="T18" s="47">
        <f t="shared" si="10"/>
        <v>54</v>
      </c>
      <c r="U18" s="48" t="str">
        <f t="shared" si="1"/>
        <v>B</v>
      </c>
      <c r="V18" s="40"/>
      <c r="W18" s="9">
        <f t="shared" si="11"/>
        <v>0.97222222222222221</v>
      </c>
      <c r="X18" s="5"/>
      <c r="Y18" s="5">
        <f t="shared" si="12"/>
        <v>0.92</v>
      </c>
      <c r="Z18" s="5">
        <f t="shared" si="13"/>
        <v>0.72</v>
      </c>
      <c r="AB18" s="12">
        <f t="shared" si="14"/>
        <v>0.87096774193548387</v>
      </c>
      <c r="AD18" s="126">
        <f t="shared" si="2"/>
        <v>87.800000000000011</v>
      </c>
      <c r="AE18" s="127" t="str">
        <f t="shared" si="3"/>
        <v>B</v>
      </c>
    </row>
    <row r="19" spans="1:31" ht="15" customHeight="1" thickBot="1" x14ac:dyDescent="0.25">
      <c r="A19" s="33"/>
      <c r="B19" s="131" t="s">
        <v>69</v>
      </c>
      <c r="C19" s="132" t="s">
        <v>70</v>
      </c>
      <c r="D19" s="144"/>
      <c r="E19" s="39">
        <f t="shared" si="4"/>
        <v>0</v>
      </c>
      <c r="F19" s="36">
        <v>1</v>
      </c>
      <c r="G19" s="135">
        <f t="shared" si="15"/>
        <v>1</v>
      </c>
      <c r="H19" s="37">
        <v>5</v>
      </c>
      <c r="I19" s="121">
        <v>24</v>
      </c>
      <c r="J19" s="121" t="str">
        <f t="shared" si="5"/>
        <v>A</v>
      </c>
      <c r="K19" s="38"/>
      <c r="L19" s="83">
        <f t="shared" si="6"/>
        <v>30</v>
      </c>
      <c r="N19" s="38" t="str">
        <f t="shared" si="7"/>
        <v>C</v>
      </c>
      <c r="P19" s="36">
        <v>1</v>
      </c>
      <c r="Q19" s="137">
        <f t="shared" si="8"/>
        <v>1</v>
      </c>
      <c r="R19" s="140">
        <v>25</v>
      </c>
      <c r="S19" s="139" t="str">
        <f t="shared" si="9"/>
        <v>A</v>
      </c>
      <c r="T19" s="47">
        <f t="shared" si="10"/>
        <v>56</v>
      </c>
      <c r="U19" s="48" t="str">
        <f t="shared" si="1"/>
        <v>B</v>
      </c>
      <c r="V19" s="40"/>
      <c r="W19" s="9">
        <f t="shared" si="11"/>
        <v>0.83333333333333337</v>
      </c>
      <c r="X19" s="5"/>
      <c r="Y19" s="5">
        <f t="shared" si="12"/>
        <v>0.96</v>
      </c>
      <c r="Z19" s="5">
        <f t="shared" si="13"/>
        <v>1</v>
      </c>
      <c r="AB19" s="12">
        <f t="shared" si="14"/>
        <v>0.90322580645161288</v>
      </c>
      <c r="AD19" s="126">
        <f t="shared" si="2"/>
        <v>94.6</v>
      </c>
      <c r="AE19" s="127" t="str">
        <f t="shared" si="3"/>
        <v>A</v>
      </c>
    </row>
    <row r="20" spans="1:31" ht="15" customHeight="1" thickBot="1" x14ac:dyDescent="0.25">
      <c r="A20" s="33"/>
      <c r="B20" s="131" t="s">
        <v>71</v>
      </c>
      <c r="C20" s="132" t="s">
        <v>72</v>
      </c>
      <c r="D20" s="144"/>
      <c r="E20" s="39">
        <f t="shared" si="4"/>
        <v>0</v>
      </c>
      <c r="F20" s="36">
        <v>1</v>
      </c>
      <c r="G20" s="135">
        <f>F20*($G$29/$F$29)</f>
        <v>1</v>
      </c>
      <c r="H20" s="37">
        <v>7</v>
      </c>
      <c r="I20" s="121">
        <v>25</v>
      </c>
      <c r="J20" s="121" t="str">
        <f t="shared" si="5"/>
        <v>A</v>
      </c>
      <c r="K20" s="38"/>
      <c r="L20" s="83">
        <f t="shared" si="6"/>
        <v>33</v>
      </c>
      <c r="N20" s="38" t="str">
        <f t="shared" si="7"/>
        <v>B</v>
      </c>
      <c r="P20" s="36">
        <v>1</v>
      </c>
      <c r="Q20" s="137">
        <f t="shared" si="8"/>
        <v>1</v>
      </c>
      <c r="R20" s="140">
        <v>25</v>
      </c>
      <c r="S20" s="139" t="str">
        <f t="shared" si="9"/>
        <v>A</v>
      </c>
      <c r="T20" s="47">
        <f t="shared" si="10"/>
        <v>59</v>
      </c>
      <c r="U20" s="48" t="str">
        <f t="shared" si="1"/>
        <v>A</v>
      </c>
      <c r="V20" s="40"/>
      <c r="W20" s="9">
        <f t="shared" si="11"/>
        <v>0.91666666666666663</v>
      </c>
      <c r="X20" s="5"/>
      <c r="Y20" s="5">
        <f t="shared" si="12"/>
        <v>1</v>
      </c>
      <c r="Z20" s="5">
        <f t="shared" si="13"/>
        <v>1</v>
      </c>
      <c r="AB20" s="12">
        <f t="shared" si="14"/>
        <v>0.95161290322580649</v>
      </c>
      <c r="AD20" s="126">
        <f t="shared" si="2"/>
        <v>97.6</v>
      </c>
      <c r="AE20" s="127" t="str">
        <f t="shared" si="3"/>
        <v>A</v>
      </c>
    </row>
    <row r="21" spans="1:31" ht="15" customHeight="1" thickBot="1" x14ac:dyDescent="0.25">
      <c r="A21" s="33"/>
      <c r="B21" s="141" t="s">
        <v>73</v>
      </c>
      <c r="C21" s="142" t="s">
        <v>74</v>
      </c>
      <c r="D21" s="144"/>
      <c r="E21" s="39">
        <f t="shared" si="4"/>
        <v>0</v>
      </c>
      <c r="F21" s="36">
        <v>0</v>
      </c>
      <c r="G21" s="135">
        <f t="shared" si="15"/>
        <v>0</v>
      </c>
      <c r="H21" s="37">
        <v>0</v>
      </c>
      <c r="I21" s="121">
        <v>0</v>
      </c>
      <c r="J21" s="121" t="str">
        <f t="shared" si="5"/>
        <v>FX</v>
      </c>
      <c r="K21" s="38"/>
      <c r="L21" s="83">
        <f t="shared" si="6"/>
        <v>0</v>
      </c>
      <c r="N21" s="38" t="str">
        <f t="shared" si="7"/>
        <v>FX</v>
      </c>
      <c r="P21" s="36">
        <v>1</v>
      </c>
      <c r="Q21" s="137">
        <f t="shared" si="8"/>
        <v>1</v>
      </c>
      <c r="R21" s="140">
        <v>0</v>
      </c>
      <c r="S21" s="139" t="str">
        <f>IF(Z21&gt;93%,"A",IF(Z21&gt;86%,"B",IF(Z21&gt;79%,"C",IF(Z21&gt;72%,"D",IF(Z21&gt;63%,"E","FX")))))</f>
        <v>FX</v>
      </c>
      <c r="T21" s="47">
        <f>L21+Q21+R21</f>
        <v>1</v>
      </c>
      <c r="U21" s="48" t="str">
        <f t="shared" si="1"/>
        <v>FX</v>
      </c>
      <c r="V21" s="40"/>
      <c r="W21" s="9">
        <f>L21/$L$29</f>
        <v>0</v>
      </c>
      <c r="X21" s="5"/>
      <c r="Y21" s="5">
        <f>I21/$I$29</f>
        <v>0</v>
      </c>
      <c r="Z21" s="5">
        <f>R21/$R$29</f>
        <v>0</v>
      </c>
      <c r="AB21" s="12">
        <f>T21/$T$29</f>
        <v>1.6129032258064516E-2</v>
      </c>
      <c r="AD21" s="126">
        <f t="shared" si="2"/>
        <v>11</v>
      </c>
      <c r="AE21" s="127" t="str">
        <f t="shared" si="3"/>
        <v>FX</v>
      </c>
    </row>
    <row r="22" spans="1:31" ht="15" customHeight="1" thickBot="1" x14ac:dyDescent="0.25">
      <c r="A22" s="33"/>
      <c r="B22" s="131" t="s">
        <v>75</v>
      </c>
      <c r="C22" s="132" t="s">
        <v>37</v>
      </c>
      <c r="D22" s="144">
        <v>3</v>
      </c>
      <c r="E22" s="39">
        <f t="shared" si="4"/>
        <v>9</v>
      </c>
      <c r="F22" s="36">
        <v>1</v>
      </c>
      <c r="G22" s="135">
        <f t="shared" si="15"/>
        <v>1</v>
      </c>
      <c r="H22" s="37">
        <v>10</v>
      </c>
      <c r="I22" s="121">
        <v>22</v>
      </c>
      <c r="J22" s="121" t="str">
        <f t="shared" si="5"/>
        <v>B</v>
      </c>
      <c r="K22" s="38"/>
      <c r="L22" s="83">
        <f t="shared" si="6"/>
        <v>42</v>
      </c>
      <c r="N22" s="38" t="str">
        <f t="shared" si="7"/>
        <v>A</v>
      </c>
      <c r="P22" s="36">
        <v>1</v>
      </c>
      <c r="Q22" s="137">
        <f t="shared" si="8"/>
        <v>1</v>
      </c>
      <c r="R22" s="140">
        <v>22</v>
      </c>
      <c r="S22" s="139" t="str">
        <f t="shared" ref="S22" si="16">IF(Z22&gt;93%,"A",IF(Z22&gt;86%,"B",IF(Z22&gt;79%,"C",IF(Z22&gt;72%,"D",IF(Z22&gt;63%,"E","FX")))))</f>
        <v>B</v>
      </c>
      <c r="T22" s="47">
        <f t="shared" ref="T22" si="17">L22+Q22+R22</f>
        <v>65</v>
      </c>
      <c r="U22" s="48" t="str">
        <f t="shared" si="1"/>
        <v>A</v>
      </c>
      <c r="V22" s="40"/>
      <c r="W22" s="9">
        <f>L22/$L$29</f>
        <v>1.1666666666666667</v>
      </c>
      <c r="X22" s="5"/>
      <c r="Y22" s="5">
        <f>I22/$I$29</f>
        <v>0.88</v>
      </c>
      <c r="Z22" s="5">
        <f>R22/$R$29</f>
        <v>0.88</v>
      </c>
      <c r="AB22" s="12">
        <f>T22/$T$29</f>
        <v>1.0483870967741935</v>
      </c>
      <c r="AD22" s="126">
        <f t="shared" si="2"/>
        <v>97.6</v>
      </c>
      <c r="AE22" s="127" t="str">
        <f t="shared" si="3"/>
        <v>A</v>
      </c>
    </row>
    <row r="23" spans="1:31" ht="15" customHeight="1" thickBot="1" x14ac:dyDescent="0.25">
      <c r="A23" s="33"/>
      <c r="B23" s="141" t="s">
        <v>64</v>
      </c>
      <c r="C23" s="142" t="s">
        <v>76</v>
      </c>
      <c r="D23" s="145"/>
      <c r="E23" s="39">
        <f t="shared" si="4"/>
        <v>0</v>
      </c>
      <c r="F23" s="36">
        <v>0</v>
      </c>
      <c r="G23" s="135">
        <f t="shared" si="15"/>
        <v>0</v>
      </c>
      <c r="H23" s="37">
        <v>0</v>
      </c>
      <c r="I23" s="121">
        <v>0</v>
      </c>
      <c r="J23" s="121" t="str">
        <f t="shared" ref="J23:J24" si="18">IF(Y23&gt;93%,"A",IF(Y23&gt;86%,"B",IF(Y23&gt;79%,"C",IF(Y23&gt;72%,"D",IF(Y23&gt;62%,"E","FX")))))</f>
        <v>FX</v>
      </c>
      <c r="K23" s="38"/>
      <c r="L23" s="83">
        <f t="shared" ref="L23:L24" si="19">E23+G23+H23+I23</f>
        <v>0</v>
      </c>
      <c r="N23" s="38" t="str">
        <f t="shared" ref="N23:N24" si="20">IF(W23&gt;93%,"A",IF(W23&gt;86%,"B",IF(W23&gt;79%,"C",IF(W23&gt;72%,"D",IF(W23&gt;64%,"E","FX")))))</f>
        <v>FX</v>
      </c>
      <c r="O23" s="60"/>
      <c r="P23" s="36">
        <v>2</v>
      </c>
      <c r="Q23" s="137">
        <f t="shared" ref="Q23:Q24" si="21">P23*$Q$29/$P$29</f>
        <v>2</v>
      </c>
      <c r="R23" s="140">
        <v>0</v>
      </c>
      <c r="S23" s="139" t="str">
        <f t="shared" ref="S23:S24" si="22">IF(Z23&gt;93%,"A",IF(Z23&gt;86%,"B",IF(Z23&gt;79%,"C",IF(Z23&gt;72%,"D",IF(Z23&gt;63%,"E","FX")))))</f>
        <v>FX</v>
      </c>
      <c r="T23" s="47">
        <f t="shared" ref="T23:T24" si="23">L23+Q23+R23</f>
        <v>2</v>
      </c>
      <c r="U23" s="48" t="str">
        <f t="shared" si="1"/>
        <v>FX</v>
      </c>
      <c r="V23" s="59"/>
      <c r="W23" s="9">
        <f t="shared" ref="W23:W24" si="24">L23/$L$29</f>
        <v>0</v>
      </c>
      <c r="X23" s="5"/>
      <c r="Y23" s="5">
        <f t="shared" ref="Y23:Y24" si="25">I23/$I$29</f>
        <v>0</v>
      </c>
      <c r="Z23" s="5">
        <f t="shared" ref="Z23:Z24" si="26">R23/$R$29</f>
        <v>0</v>
      </c>
      <c r="AB23" s="12">
        <f t="shared" ref="AB23:AB24" si="27">T23/$T$29</f>
        <v>3.2258064516129031E-2</v>
      </c>
      <c r="AC23" s="61"/>
      <c r="AD23" s="126">
        <f t="shared" si="2"/>
        <v>22</v>
      </c>
      <c r="AE23" s="127" t="str">
        <f t="shared" si="3"/>
        <v>FX</v>
      </c>
    </row>
    <row r="24" spans="1:31" ht="15" customHeight="1" thickBot="1" x14ac:dyDescent="0.25">
      <c r="A24" s="33"/>
      <c r="B24" s="131" t="s">
        <v>77</v>
      </c>
      <c r="C24" s="132" t="s">
        <v>78</v>
      </c>
      <c r="D24" s="145"/>
      <c r="E24" s="39">
        <f t="shared" si="4"/>
        <v>0</v>
      </c>
      <c r="F24" s="36">
        <v>1</v>
      </c>
      <c r="G24" s="135">
        <f t="shared" si="15"/>
        <v>1</v>
      </c>
      <c r="H24" s="37">
        <v>7</v>
      </c>
      <c r="I24" s="121">
        <v>23</v>
      </c>
      <c r="J24" s="121" t="str">
        <f t="shared" si="18"/>
        <v>B</v>
      </c>
      <c r="K24" s="38"/>
      <c r="L24" s="83">
        <f t="shared" si="19"/>
        <v>31</v>
      </c>
      <c r="N24" s="38" t="str">
        <f t="shared" si="20"/>
        <v>B</v>
      </c>
      <c r="O24" s="60"/>
      <c r="P24" s="36">
        <v>3</v>
      </c>
      <c r="Q24" s="137">
        <f t="shared" si="21"/>
        <v>3</v>
      </c>
      <c r="R24" s="140">
        <v>25</v>
      </c>
      <c r="S24" s="139" t="str">
        <f t="shared" si="22"/>
        <v>A</v>
      </c>
      <c r="T24" s="47">
        <f t="shared" si="23"/>
        <v>59</v>
      </c>
      <c r="U24" s="48" t="str">
        <f t="shared" si="1"/>
        <v>A</v>
      </c>
      <c r="V24" s="59"/>
      <c r="W24" s="9">
        <f t="shared" si="24"/>
        <v>0.86111111111111116</v>
      </c>
      <c r="X24" s="5"/>
      <c r="Y24" s="5">
        <f t="shared" si="25"/>
        <v>0.92</v>
      </c>
      <c r="Z24" s="5">
        <f t="shared" si="26"/>
        <v>1</v>
      </c>
      <c r="AB24" s="12">
        <f t="shared" si="27"/>
        <v>0.95161290322580649</v>
      </c>
      <c r="AC24" s="61"/>
      <c r="AD24" s="126">
        <f t="shared" si="2"/>
        <v>116.8</v>
      </c>
      <c r="AE24" s="127" t="str">
        <f t="shared" si="3"/>
        <v>A</v>
      </c>
    </row>
    <row r="25" spans="1:31" ht="15" customHeight="1" thickBot="1" x14ac:dyDescent="0.25">
      <c r="A25" s="33"/>
      <c r="B25" s="78"/>
      <c r="C25" s="56"/>
      <c r="D25" s="57"/>
      <c r="E25" s="39"/>
      <c r="F25" s="58"/>
      <c r="G25" s="35"/>
      <c r="H25" s="119"/>
      <c r="I25" s="121"/>
      <c r="J25" s="121"/>
      <c r="K25" s="38"/>
      <c r="L25" s="83"/>
      <c r="N25" s="38"/>
      <c r="O25" s="60"/>
      <c r="P25" s="58"/>
      <c r="Q25" s="39"/>
      <c r="R25" s="60"/>
      <c r="S25" s="1"/>
      <c r="T25" s="47"/>
      <c r="U25" s="48"/>
      <c r="V25" s="59"/>
      <c r="W25" s="9"/>
      <c r="X25" s="5"/>
      <c r="Y25" s="5"/>
      <c r="Z25" s="5"/>
      <c r="AB25" s="12"/>
      <c r="AC25" s="61"/>
      <c r="AD25" s="126"/>
      <c r="AE25" s="127"/>
    </row>
    <row r="26" spans="1:31" ht="15" customHeight="1" x14ac:dyDescent="0.2">
      <c r="B26" s="146"/>
      <c r="C26" s="147"/>
      <c r="D26" s="148"/>
      <c r="E26" s="39"/>
      <c r="F26" s="149"/>
      <c r="G26" s="35"/>
      <c r="H26" s="150"/>
      <c r="I26" s="151"/>
      <c r="J26" s="121"/>
      <c r="K26" s="152"/>
      <c r="L26" s="83"/>
      <c r="M26" s="61"/>
      <c r="N26" s="38"/>
      <c r="O26" s="60"/>
      <c r="P26" s="149"/>
      <c r="Q26" s="39"/>
      <c r="R26" s="153"/>
      <c r="S26" s="1"/>
      <c r="T26" s="47"/>
      <c r="U26" s="48"/>
      <c r="V26" s="59"/>
      <c r="W26" s="154"/>
      <c r="X26" s="155"/>
      <c r="Y26" s="155"/>
      <c r="Z26" s="155"/>
      <c r="AB26" s="156"/>
      <c r="AC26" s="61"/>
      <c r="AD26" s="124">
        <f>D26*$AE$30+(F26+P26)/$D$31*$AE$31+I26/($I$29)*$AE$33+R26/$R$29*$AE$34+H26/$H$29*$AE$32</f>
        <v>0</v>
      </c>
      <c r="AE26" s="125" t="str">
        <f t="shared" ref="AE26" si="28">IF(AD26&gt;92.9,"A",IF(AD26&gt;85.9,"B",IF(AD26&gt;78.9,"C",IF(AD26&gt;71.9,"D",IF(AD26&gt;63.9,"E","FX")))))</f>
        <v>FX</v>
      </c>
    </row>
    <row r="27" spans="1:31" ht="15" customHeight="1" thickBot="1" x14ac:dyDescent="0.25">
      <c r="B27" s="62"/>
      <c r="C27" s="63"/>
      <c r="D27" s="64"/>
      <c r="E27" s="65"/>
      <c r="F27" s="66"/>
      <c r="G27" s="84"/>
      <c r="H27" s="120"/>
      <c r="I27" s="65"/>
      <c r="J27" s="123"/>
      <c r="K27" s="67"/>
      <c r="L27" s="107"/>
      <c r="M27" s="63"/>
      <c r="N27" s="67"/>
      <c r="O27" s="69"/>
      <c r="P27" s="66"/>
      <c r="Q27" s="65"/>
      <c r="R27" s="68"/>
      <c r="S27" s="70"/>
      <c r="T27" s="71"/>
      <c r="U27" s="72"/>
      <c r="V27" s="73"/>
      <c r="W27" s="74"/>
      <c r="X27" s="75"/>
      <c r="Y27" s="75"/>
      <c r="Z27" s="75"/>
      <c r="AA27" s="76"/>
      <c r="AB27" s="77"/>
      <c r="AC27" s="61"/>
      <c r="AD27" s="160"/>
      <c r="AE27" s="161"/>
    </row>
    <row r="28" spans="1:31" ht="25.9" customHeight="1" thickBot="1" x14ac:dyDescent="0.25">
      <c r="D28" s="1"/>
      <c r="E28" s="49" t="s">
        <v>30</v>
      </c>
      <c r="F28" s="49" t="s">
        <v>26</v>
      </c>
      <c r="G28" s="87" t="s">
        <v>27</v>
      </c>
      <c r="H28" s="88" t="s">
        <v>26</v>
      </c>
      <c r="I28" s="87" t="s">
        <v>25</v>
      </c>
      <c r="J28" s="49"/>
      <c r="K28" s="1"/>
      <c r="L28" s="50" t="s">
        <v>26</v>
      </c>
      <c r="P28" s="49" t="s">
        <v>26</v>
      </c>
      <c r="Q28" s="87" t="s">
        <v>26</v>
      </c>
      <c r="R28" s="88"/>
      <c r="S28" s="49"/>
      <c r="T28" s="50" t="s">
        <v>28</v>
      </c>
      <c r="U28" s="31"/>
      <c r="V28" s="31"/>
    </row>
    <row r="29" spans="1:31" ht="15" customHeight="1" thickBot="1" x14ac:dyDescent="0.25">
      <c r="C29" s="86" t="s">
        <v>22</v>
      </c>
      <c r="D29" s="79" t="s">
        <v>23</v>
      </c>
      <c r="E29" s="80">
        <v>0</v>
      </c>
      <c r="F29" s="82">
        <f>E36</f>
        <v>1</v>
      </c>
      <c r="G29" s="80">
        <v>1</v>
      </c>
      <c r="H29" s="80">
        <v>10</v>
      </c>
      <c r="I29" s="90">
        <v>25</v>
      </c>
      <c r="J29" s="81"/>
      <c r="K29" s="81"/>
      <c r="L29" s="80">
        <f>G29+H29+I29</f>
        <v>36</v>
      </c>
      <c r="M29" s="81"/>
      <c r="N29" s="82"/>
      <c r="O29" s="79"/>
      <c r="P29" s="82">
        <f>E42</f>
        <v>1</v>
      </c>
      <c r="Q29" s="80">
        <v>1</v>
      </c>
      <c r="R29" s="80">
        <v>25</v>
      </c>
      <c r="T29" s="91">
        <f>G29+H29+I29+Q29+R29</f>
        <v>62</v>
      </c>
      <c r="U29" s="94" t="s">
        <v>24</v>
      </c>
      <c r="AD29" s="162" t="s">
        <v>31</v>
      </c>
      <c r="AE29" s="163"/>
    </row>
    <row r="30" spans="1:31" ht="15" customHeight="1" thickBot="1" x14ac:dyDescent="0.25">
      <c r="AD30" s="108" t="s">
        <v>2</v>
      </c>
      <c r="AE30" s="103">
        <v>2</v>
      </c>
    </row>
    <row r="31" spans="1:31" ht="15" customHeight="1" thickBot="1" x14ac:dyDescent="0.25">
      <c r="B31" s="96"/>
      <c r="C31" s="97" t="s">
        <v>29</v>
      </c>
      <c r="D31" s="98">
        <f>F29+P29</f>
        <v>2</v>
      </c>
      <c r="AD31" s="108" t="s">
        <v>29</v>
      </c>
      <c r="AE31" s="103">
        <v>22</v>
      </c>
    </row>
    <row r="32" spans="1:31" ht="15" customHeight="1" x14ac:dyDescent="0.2">
      <c r="B32" s="102"/>
      <c r="C32" s="95" t="s">
        <v>41</v>
      </c>
      <c r="D32" s="103">
        <v>1</v>
      </c>
      <c r="AD32" s="109" t="s">
        <v>32</v>
      </c>
      <c r="AE32" s="103">
        <v>8</v>
      </c>
    </row>
    <row r="33" spans="2:32" ht="15" customHeight="1" x14ac:dyDescent="0.2">
      <c r="B33" s="102"/>
      <c r="C33" s="95" t="s">
        <v>42</v>
      </c>
      <c r="D33" s="103"/>
      <c r="AD33" s="108" t="s">
        <v>33</v>
      </c>
      <c r="AE33" s="103">
        <v>35</v>
      </c>
    </row>
    <row r="34" spans="2:32" ht="15" customHeight="1" thickBot="1" x14ac:dyDescent="0.25">
      <c r="B34" s="102"/>
      <c r="C34" s="95" t="s">
        <v>43</v>
      </c>
      <c r="D34" s="103"/>
      <c r="AD34" s="110" t="s">
        <v>34</v>
      </c>
      <c r="AE34" s="105">
        <v>35</v>
      </c>
      <c r="AF34" s="111">
        <f>SUM(AE31:AE34)</f>
        <v>100</v>
      </c>
    </row>
    <row r="35" spans="2:32" ht="15" customHeight="1" x14ac:dyDescent="0.2">
      <c r="B35" s="102"/>
      <c r="C35" s="95" t="s">
        <v>44</v>
      </c>
      <c r="D35" s="103"/>
      <c r="F35" s="100"/>
    </row>
    <row r="36" spans="2:32" ht="15" customHeight="1" x14ac:dyDescent="0.2">
      <c r="B36" s="102"/>
      <c r="C36" s="95" t="s">
        <v>45</v>
      </c>
      <c r="D36" s="103"/>
      <c r="E36" s="99">
        <f>SUM(D32:D36)</f>
        <v>1</v>
      </c>
      <c r="F36" s="100"/>
    </row>
    <row r="37" spans="2:32" ht="15" customHeight="1" x14ac:dyDescent="0.2">
      <c r="B37" s="102"/>
      <c r="C37" s="95"/>
      <c r="D37" s="103"/>
      <c r="E37" s="99"/>
      <c r="F37" s="100"/>
    </row>
    <row r="38" spans="2:32" ht="15" customHeight="1" x14ac:dyDescent="0.2">
      <c r="B38" s="102"/>
      <c r="C38" s="95" t="s">
        <v>46</v>
      </c>
      <c r="D38" s="103">
        <v>1</v>
      </c>
      <c r="E38" s="99"/>
      <c r="F38" s="100"/>
    </row>
    <row r="39" spans="2:32" ht="15" customHeight="1" x14ac:dyDescent="0.2">
      <c r="B39" s="102"/>
      <c r="C39" s="95" t="s">
        <v>47</v>
      </c>
      <c r="D39" s="103"/>
      <c r="E39" s="99"/>
      <c r="F39" s="100"/>
    </row>
    <row r="40" spans="2:32" ht="15" customHeight="1" x14ac:dyDescent="0.2">
      <c r="B40" s="102"/>
      <c r="C40" s="95" t="s">
        <v>35</v>
      </c>
      <c r="D40" s="103"/>
      <c r="E40" s="99"/>
      <c r="F40" s="100"/>
    </row>
    <row r="41" spans="2:32" ht="15" customHeight="1" x14ac:dyDescent="0.2">
      <c r="B41" s="102"/>
      <c r="C41" s="95" t="s">
        <v>38</v>
      </c>
      <c r="D41" s="103"/>
      <c r="E41" s="99"/>
      <c r="F41" s="100"/>
    </row>
    <row r="42" spans="2:32" ht="15" customHeight="1" thickBot="1" x14ac:dyDescent="0.25">
      <c r="B42" s="92"/>
      <c r="C42" s="104" t="s">
        <v>39</v>
      </c>
      <c r="D42" s="105"/>
      <c r="E42" s="99">
        <f>SUM(D38:D42)</f>
        <v>1</v>
      </c>
      <c r="F42" s="101">
        <f>SUM(D32:D42)</f>
        <v>2</v>
      </c>
    </row>
    <row r="45" spans="2:32" ht="15" customHeight="1" thickBot="1" x14ac:dyDescent="0.25">
      <c r="B45" s="128"/>
      <c r="C45" s="128"/>
    </row>
    <row r="46" spans="2:32" ht="15" customHeight="1" thickBot="1" x14ac:dyDescent="0.25">
      <c r="B46" s="128"/>
      <c r="C46" s="128"/>
    </row>
    <row r="47" spans="2:32" ht="15" customHeight="1" thickBot="1" x14ac:dyDescent="0.25">
      <c r="B47" s="128"/>
      <c r="C47" s="128"/>
    </row>
    <row r="48" spans="2:32" ht="15" customHeight="1" thickBot="1" x14ac:dyDescent="0.25">
      <c r="B48" s="128"/>
      <c r="C48" s="128"/>
    </row>
    <row r="49" spans="2:3" ht="15" customHeight="1" thickBot="1" x14ac:dyDescent="0.25">
      <c r="B49" s="128"/>
      <c r="C49" s="128"/>
    </row>
    <row r="50" spans="2:3" ht="15" customHeight="1" thickBot="1" x14ac:dyDescent="0.25">
      <c r="B50" s="128"/>
      <c r="C50" s="128"/>
    </row>
    <row r="51" spans="2:3" ht="15" customHeight="1" thickBot="1" x14ac:dyDescent="0.25">
      <c r="B51" s="128"/>
      <c r="C51" s="128"/>
    </row>
    <row r="52" spans="2:3" ht="15" customHeight="1" thickBot="1" x14ac:dyDescent="0.25">
      <c r="B52" s="128"/>
      <c r="C52" s="128"/>
    </row>
    <row r="53" spans="2:3" ht="15" customHeight="1" thickBot="1" x14ac:dyDescent="0.25">
      <c r="B53" s="128"/>
      <c r="C53" s="128"/>
    </row>
    <row r="54" spans="2:3" ht="15" customHeight="1" thickBot="1" x14ac:dyDescent="0.25">
      <c r="B54" s="128"/>
      <c r="C54" s="128"/>
    </row>
    <row r="55" spans="2:3" ht="15" customHeight="1" thickBot="1" x14ac:dyDescent="0.25">
      <c r="B55" s="128"/>
      <c r="C55" s="128"/>
    </row>
    <row r="56" spans="2:3" ht="15" customHeight="1" thickBot="1" x14ac:dyDescent="0.25">
      <c r="B56" s="128"/>
      <c r="C56" s="128"/>
    </row>
    <row r="58" spans="2:3" ht="15" customHeight="1" thickBot="1" x14ac:dyDescent="0.25">
      <c r="B58" s="129"/>
      <c r="C58" s="129"/>
    </row>
    <row r="59" spans="2:3" ht="15" customHeight="1" thickBot="1" x14ac:dyDescent="0.25">
      <c r="B59" s="129"/>
      <c r="C59" s="129"/>
    </row>
    <row r="60" spans="2:3" ht="15" customHeight="1" thickBot="1" x14ac:dyDescent="0.25">
      <c r="B60" s="129"/>
      <c r="C60" s="129"/>
    </row>
    <row r="61" spans="2:3" ht="15" customHeight="1" thickBot="1" x14ac:dyDescent="0.25">
      <c r="B61" s="129"/>
      <c r="C61" s="129"/>
    </row>
    <row r="62" spans="2:3" ht="15" customHeight="1" thickBot="1" x14ac:dyDescent="0.25">
      <c r="B62" s="129"/>
      <c r="C62" s="129"/>
    </row>
    <row r="63" spans="2:3" ht="15" customHeight="1" thickBot="1" x14ac:dyDescent="0.25">
      <c r="B63" s="129"/>
      <c r="C63" s="129"/>
    </row>
    <row r="64" spans="2:3" ht="15" customHeight="1" thickBot="1" x14ac:dyDescent="0.25">
      <c r="B64" s="129"/>
      <c r="C64" s="129"/>
    </row>
  </sheetData>
  <sortState xmlns:xlrd2="http://schemas.microsoft.com/office/spreadsheetml/2017/richdata2" ref="B4:D27">
    <sortCondition ref="C4:C27"/>
    <sortCondition ref="B4:B27"/>
  </sortState>
  <mergeCells count="4">
    <mergeCell ref="B1:U1"/>
    <mergeCell ref="AD3:AE3"/>
    <mergeCell ref="AD27:AE27"/>
    <mergeCell ref="AD29:AE29"/>
  </mergeCells>
  <phoneticPr fontId="3" type="noConversion"/>
  <pageMargins left="0.7" right="0.7" top="0.75" bottom="0.75" header="0.3" footer="0.3"/>
  <pageSetup orientation="portrait" r:id="rId1"/>
  <ignoredErrors>
    <ignoredError sqref="T21:T22" formula="1"/>
    <ignoredError sqref="AF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Hanzel Pavol, prof. RNDr., CSc.</dc:creator>
  <cp:lastModifiedBy>prof. RNDr. Hanzel Pavol CSc.</cp:lastModifiedBy>
  <cp:lastPrinted>2022-10-23T13:24:19Z</cp:lastPrinted>
  <dcterms:created xsi:type="dcterms:W3CDTF">2022-10-23T08:04:53Z</dcterms:created>
  <dcterms:modified xsi:type="dcterms:W3CDTF">2025-05-15T07:44:32Z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2022-10-23T09:57:38+02:00</dcterms:created>
  <dcterms:modified xsi:type="dcterms:W3CDTF">2022-10-23T09:57:38+02:00</dcterms:modified>
  <cp:revision>0</cp:revision>
</cp:coreProperties>
</file>